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K:\MELDE\SolvV\Offenlegung\20200630_Offenlegung\mit COVID-19 Teil\"/>
    </mc:Choice>
  </mc:AlternateContent>
  <bookViews>
    <workbookView xWindow="0" yWindow="0" windowWidth="25200" windowHeight="11985"/>
  </bookViews>
  <sheets>
    <sheet name="Inhalt" sheetId="5" r:id="rId1"/>
    <sheet name="1" sheetId="4" r:id="rId2"/>
    <sheet name="2 und 3" sheetId="3" r:id="rId3"/>
    <sheet name="4" sheetId="2" r:id="rId4"/>
    <sheet name="5" sheetId="6" r:id="rId5"/>
    <sheet name="6" sheetId="7" r:id="rId6"/>
    <sheet name="7" sheetId="8" r:id="rId7"/>
  </sheets>
  <definedNames>
    <definedName name="_xlnm.Print_Area" localSheetId="1">'1'!$B$1:$D$47</definedName>
    <definedName name="_xlnm.Print_Area" localSheetId="2">'2 und 3'!$B$44:$H$70</definedName>
    <definedName name="_xlnm.Print_Area" localSheetId="3">'4'!$B$1:$D$31</definedName>
    <definedName name="_xlnm.Print_Area" localSheetId="0">Inhalt!$B$1:$B$41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3" l="1"/>
  <c r="C64" i="3"/>
  <c r="D36" i="4"/>
  <c r="D20" i="4" l="1"/>
  <c r="C13" i="3" l="1"/>
  <c r="H24" i="3"/>
  <c r="H22" i="3"/>
  <c r="H21" i="3"/>
  <c r="D13" i="3" l="1"/>
  <c r="E63" i="3" l="1"/>
  <c r="E62" i="3"/>
  <c r="E61" i="3"/>
  <c r="E56" i="3"/>
  <c r="E55" i="3"/>
  <c r="E54" i="3"/>
  <c r="E50" i="3"/>
  <c r="E51" i="3"/>
  <c r="E52" i="3"/>
  <c r="E53" i="3"/>
  <c r="E57" i="3"/>
  <c r="E58" i="3"/>
  <c r="E59" i="3"/>
  <c r="E60" i="3"/>
  <c r="E49" i="3"/>
  <c r="E48" i="3"/>
  <c r="H27" i="3" l="1"/>
  <c r="E47" i="3"/>
  <c r="E64" i="3" s="1"/>
  <c r="H23" i="3" l="1"/>
  <c r="D12" i="2" l="1"/>
  <c r="D7" i="2"/>
  <c r="D17" i="2" l="1"/>
  <c r="D24" i="2" s="1"/>
  <c r="D25" i="4" l="1"/>
  <c r="D28" i="4" s="1"/>
  <c r="D9" i="4" l="1"/>
  <c r="D14" i="4" l="1"/>
  <c r="D15" i="4" s="1"/>
  <c r="D21" i="4" s="1"/>
  <c r="H37" i="3" l="1"/>
  <c r="D29" i="4" l="1"/>
  <c r="E12" i="3"/>
  <c r="E9" i="3"/>
  <c r="D23" i="2" l="1"/>
  <c r="H26" i="3"/>
  <c r="E7" i="3"/>
  <c r="D26" i="2" l="1"/>
  <c r="E8" i="3"/>
  <c r="E13" i="3" s="1"/>
  <c r="D38" i="4" l="1"/>
  <c r="D41" i="4" s="1"/>
  <c r="D39" i="4"/>
  <c r="D40" i="4"/>
</calcChain>
</file>

<file path=xl/sharedStrings.xml><?xml version="1.0" encoding="utf-8"?>
<sst xmlns="http://schemas.openxmlformats.org/spreadsheetml/2006/main" count="247" uniqueCount="178">
  <si>
    <t>Hartes Kernkapital (CET1): regulatorische Anpassungen</t>
  </si>
  <si>
    <t>Zusätzliches Kernkapital (AT1): Instrumente</t>
  </si>
  <si>
    <t>Zusätzliches Kernkapital (AT1): regulatorische Anpassungen</t>
  </si>
  <si>
    <t>Kernkapital</t>
  </si>
  <si>
    <t>Ergänzungskapital (T2): Instrumente und Rücklagen</t>
  </si>
  <si>
    <t>Ergänzungskapital (T2): regulatorische Anpassungen</t>
  </si>
  <si>
    <t>Hartes Kernkapital: Instrumente und Rücklagen</t>
  </si>
  <si>
    <t>Kapitalinstrumente und das mit ihnen verbundene Agio</t>
  </si>
  <si>
    <t>davon: Geschäftsguthaben</t>
  </si>
  <si>
    <t>Einbehaltene Gewinne</t>
  </si>
  <si>
    <t>Fonds für allgemeine Bankrisiken</t>
  </si>
  <si>
    <t>Immaterielle Vermögenswerte (verringert um entsprechende Steuerschulden) (negativer Betrag)</t>
  </si>
  <si>
    <t>Zusätzliches Kernkapital (AT1) vor regulatorischen Anpassungen</t>
  </si>
  <si>
    <t>Kreditrisikoanpassungen</t>
  </si>
  <si>
    <t>Regulatorische Anpassungen des Ergänzungskapitals (T2) insgesamt</t>
  </si>
  <si>
    <t>Unternehmen</t>
  </si>
  <si>
    <t>Summe</t>
  </si>
  <si>
    <t>Risikopositionen gegenüber Zentralstaaten und Zentralbanken</t>
  </si>
  <si>
    <t>Risikopositionen gegenüber Instituten</t>
  </si>
  <si>
    <t>Risikopositionen gegenüber Unternehmen</t>
  </si>
  <si>
    <t>Risikopositionen gegenüber Mengengeschäft</t>
  </si>
  <si>
    <t>Beteiligungsrisikopositionen</t>
  </si>
  <si>
    <t>A. Nach Forderungsklassen</t>
  </si>
  <si>
    <t>Gesamt</t>
  </si>
  <si>
    <t>Institute</t>
  </si>
  <si>
    <t>davon: KMU</t>
  </si>
  <si>
    <t>B. Nach Ausfallwahrscheinlichkeiten und Forderungsklassen im Basis-IRBA</t>
  </si>
  <si>
    <t>Grundpfandrechtlich besicherte IRBA-Positionen des Mengengeschäfts</t>
  </si>
  <si>
    <t>Zentralstaaten und Zentralbanken</t>
  </si>
  <si>
    <t>Regionale und lokale Gebietskörperschaften</t>
  </si>
  <si>
    <t>Öffentliche Stellen</t>
  </si>
  <si>
    <t>Multilaterale Entwicklungsbanken</t>
  </si>
  <si>
    <t>Mengengeschäft</t>
  </si>
  <si>
    <t>Mit besonders hohen Risiken verbundene Positionen</t>
  </si>
  <si>
    <t>Ausgefallene Positionen</t>
  </si>
  <si>
    <t>Risikogewichtete Positionsbeträge für das Kredit-, das Gegenparteiausfall- und das Verwässerungsrisiko sowie Vorleistungen</t>
  </si>
  <si>
    <t>Harte Kernkapitalquote (ausgedrückt als Prozentsatz des Gesamtrisikobetrags)</t>
  </si>
  <si>
    <t>Kernkapitalquote (ausgedrückt als Prozentsatz des Gesamtrisikobetrags)</t>
  </si>
  <si>
    <t>Gesamtkapitalquote (ausgedrückt als Prozentsatz des Gesamtrisikobetrags)</t>
  </si>
  <si>
    <t>PD ≤ 0,03%</t>
  </si>
  <si>
    <t xml:space="preserve">0,03% &lt; PD ≤ 0,1% </t>
  </si>
  <si>
    <t>0,1% &lt; PD ≤ 0,5%</t>
  </si>
  <si>
    <t>0,5% &lt; PD &lt;100%</t>
  </si>
  <si>
    <t>PD = 100%</t>
  </si>
  <si>
    <t>A</t>
  </si>
  <si>
    <t>BBB</t>
  </si>
  <si>
    <t>BB-C</t>
  </si>
  <si>
    <t>Default</t>
  </si>
  <si>
    <t>EL-Band</t>
  </si>
  <si>
    <t>EL ≤ 0,05%</t>
  </si>
  <si>
    <t xml:space="preserve">0,05% &lt; EL ≤ 0,5% </t>
  </si>
  <si>
    <t xml:space="preserve">0,5% &lt; EL ≤ 5% </t>
  </si>
  <si>
    <t xml:space="preserve">5% &lt; EL ≤ 25% </t>
  </si>
  <si>
    <t xml:space="preserve">25% &lt; EL ≤ 100% </t>
  </si>
  <si>
    <t>Sonstige Aktiva ohne Kreditverpflichtungen</t>
  </si>
  <si>
    <t>C. Risikopositionen und Risikogewichte des Mengengeschäfts</t>
  </si>
  <si>
    <t>Verfügbares hartes Kernkapital für Puffer (ausgedrückt als Prozentsatz des Gesamtrisikobetrags)</t>
  </si>
  <si>
    <t>Internationale Organisationen</t>
  </si>
  <si>
    <t>Durch Immobilien besicherte Risikopositionen</t>
  </si>
  <si>
    <t>Gedeckte Schuldverschreibungen</t>
  </si>
  <si>
    <t>Sonstige Positionen</t>
  </si>
  <si>
    <t>Verbriefungspositionen</t>
  </si>
  <si>
    <t>Anteile an Organismen für Gemeinsame Anlagen (OGA)</t>
  </si>
  <si>
    <t>Institute und Unternehmen mit kurzfristiger Bonitätsbeurteilung</t>
  </si>
  <si>
    <t>Negative Beträge aus der Berechnung der erwarteten Verlustbeträge</t>
  </si>
  <si>
    <t>Positionen, die Verbriefungen darstellen</t>
  </si>
  <si>
    <t>AAA-AA</t>
  </si>
  <si>
    <t>Bilanzwirksame Risikopositionen (ohne Derivate und SFT)</t>
  </si>
  <si>
    <t>(Bei der Ermittlung des Kernkapitals abgezogene Aktivabeträge)</t>
  </si>
  <si>
    <t>Wiederbeschaffungswert aller Derivatgeschäfte (d. h. ohne anrechenbare, in bar erhaltene Nachschüsse)</t>
  </si>
  <si>
    <t>Risikopositionen aus Derivaten</t>
  </si>
  <si>
    <t>(Abzüge von Forderungen für in bar geleistete Nachschüsse bei Derivatgeschäften)</t>
  </si>
  <si>
    <t>Aufschläge für den potenziellen künftigen Wiederbeschaffungswert in Bezug auf alle Derivatgeschäfte 
(Marktbewertungsmethode)</t>
  </si>
  <si>
    <t>Summe der Risikopositionen aus Derivaten (Summe der Zeilen 4 bis 6)</t>
  </si>
  <si>
    <t>Risikopositionen aus Wertpapierfinanzierungsgeschäften (SFT)</t>
  </si>
  <si>
    <t>Brutto-Aktiva aus SFT (ohne Anerkennung von Netting), nach Bereinigung um als Verkauf verbuchte Geschäfte</t>
  </si>
  <si>
    <t>Bilanzwirksame Posten (ohne Derivate, SFT und Eigenbestand, aber einschließlich Sicherheiten)</t>
  </si>
  <si>
    <t>(Aufgerechnete Beträge von Barverbindlichkeiten und -forderungen aus Brutto-Aktiva aus SFT)</t>
  </si>
  <si>
    <t>Gegenparteiausfallrisikoposition für SFT-Aktiva</t>
  </si>
  <si>
    <t>Außerbilanzielle Risikopositionen zum Bruttonominalwert</t>
  </si>
  <si>
    <t>(Anpassungen für die Umrechnung in Kreditäquivalenzbeträge)</t>
  </si>
  <si>
    <t>Sonstige außerbilanzielle Risikopositionen</t>
  </si>
  <si>
    <t>Summe der Risikopositionen aus Wertpapierfinanzierungsgeschäften (Summe der Zeilen 8 bis 10)</t>
  </si>
  <si>
    <t>Eigenkapital und Gesamtrisikopositionsmessgröße</t>
  </si>
  <si>
    <t>Verschuldungsquote (in %)</t>
  </si>
  <si>
    <t>Verschuldungsquote und gewählte Übergangsregelung</t>
  </si>
  <si>
    <t>Gewählte Übergangsregelung für die Definition der Kapitalmessgröße</t>
  </si>
  <si>
    <t>vollständig eingeführt</t>
  </si>
  <si>
    <t>Summe der bilanzwirksamen Risikopositionen (ohne Derivate, SFT und Treuhandvermögen) 
(Summe der Zeilen 1 und 2)</t>
  </si>
  <si>
    <t>Hartes Kernkapital (CET1) vor regulatorischen Anpassungen 
(Summe der Zeilen 1 bis 3)</t>
  </si>
  <si>
    <t>Regulatorische Anpassungen des harten Kernkapitals (CET1) insgesamt 
(Summe der Zeilen 5 bis 7)</t>
  </si>
  <si>
    <t>Hartes Kernkapital (CET1) 
(Summe Zeilen 4 und 8)</t>
  </si>
  <si>
    <t>Risikogewichtete Aktiva</t>
  </si>
  <si>
    <t>Risikobetrag für das Operationelle Risiko (OpR) - nach Basisindikatoransatz</t>
  </si>
  <si>
    <t>Risikobetrag CVA - nach Standardmethode</t>
  </si>
  <si>
    <t>Risikobetrag für vorfinanzierten Beitrag zum Ausfallfonds einer zentralen Gegenpartei</t>
  </si>
  <si>
    <t>Sonstige außerbilanzielle Risikopositionen (Summe der Zeilen 12 und 13)</t>
  </si>
  <si>
    <t>Gesamtrisikopositionsmessgröße der Verschuldungsquote (Summe der Zeilen 3, 7, 11 und 14)</t>
  </si>
  <si>
    <t>davon: Kapitalerhaltungpuffer</t>
  </si>
  <si>
    <t>davon: antizyklischer Kapitalpuffer</t>
  </si>
  <si>
    <t>Vom harten Kernkapital in Abzug zu bringende Beträge gem. Art. 3 CRR (negativer Betrag)</t>
  </si>
  <si>
    <t>Zusätzliches Kernkapital (AT1) 
(Summe Zeilen 10 und 11)</t>
  </si>
  <si>
    <t xml:space="preserve">Regulatorische Anpassungen des zusätzlichen Kernkapitals (AT1) insgesamt </t>
  </si>
  <si>
    <t>Kernkapital (T1 = CET1 + AT1)
(Summe Zeilen 9 und 12)</t>
  </si>
  <si>
    <t>Ergänzungskapital (T2) vor regulatorischen Anpassungen
(Summe Zeilen 14 und 15)</t>
  </si>
  <si>
    <t>Ergänzungskapital (T2) 
(Summe Zeilen 16 und 17)</t>
  </si>
  <si>
    <t>Eigenmittel insgesamt (TC = T1 + T2)
(Summe Zeilen 13 und 18)</t>
  </si>
  <si>
    <t>davon: Spezialfinanzierungen</t>
  </si>
  <si>
    <t>-</t>
  </si>
  <si>
    <t>Gesamtrisikobetrag
(Summe Zeilen 20 bis 24)</t>
  </si>
  <si>
    <t>Sonstige Risikobeträge</t>
  </si>
  <si>
    <t>Beteiligungen</t>
  </si>
  <si>
    <t>Beträge sind im offengelegten Zahlenwerk in Millionen Euro angegeben. Differenzen können sich aus Rundungen ergeben.</t>
  </si>
  <si>
    <t>Offenlegung zum Stichtag 30.06.2020</t>
  </si>
  <si>
    <t>Bruttobuchwert</t>
  </si>
  <si>
    <t>Kumulierte Wertminderung, kumulierte negative Änderungen
beim beizulegenden Zeitwert aufgrund von Ausfallrisiken</t>
  </si>
  <si>
    <t>Brutto-
buchwert</t>
  </si>
  <si>
    <t>Vertragsgemäß bedient</t>
  </si>
  <si>
    <t>Notleidend</t>
  </si>
  <si>
    <t>Zuflüsse zu notleidenden
Risikopositionen</t>
  </si>
  <si>
    <t>Davon:
Risikopositionen
mit Stundungs-
maßnahmen</t>
  </si>
  <si>
    <t>Davon:
Wahrscheinlicher
Zahlungsausfall
bei Forderungen,
die nicht
überfällig oder
überfällig &lt;= 90
Tage sind</t>
  </si>
  <si>
    <t>Darlehen und Kredite mit Moratorium</t>
  </si>
  <si>
    <t>Davon: Haushalte</t>
  </si>
  <si>
    <t>Davon: durch Wohnimmobilien
besichert</t>
  </si>
  <si>
    <t>Davon: Nichtfinanzielle Kapitalgesellschaften</t>
  </si>
  <si>
    <t>Davon: Kleine und mittlere
Unternehmen</t>
  </si>
  <si>
    <t>Davon: durch Gewerbeimmobilien
besichert</t>
  </si>
  <si>
    <t>(1)</t>
  </si>
  <si>
    <t>Nur für IFRS Institute relevant</t>
  </si>
  <si>
    <t xml:space="preserve">Die Münchener Hypothekenbank eG wendet das gesetzliche Moratorium zur bis zu einer drei monatigen Aussetzung von Zins- und Tilgungszahlungen auf Antrag der Kunden an. </t>
  </si>
  <si>
    <t>Die MünchenerHyp hat sich zudem dem Moratorium des vdp zur Tilgungsstundung für gewerbliche Immobilienfinanzierungen angeschlossen.</t>
  </si>
  <si>
    <t>Mio. EUR</t>
  </si>
  <si>
    <t>Eigenkapitalquoten (%)</t>
  </si>
  <si>
    <t>Anzahl 
der Schuldner</t>
  </si>
  <si>
    <t>Davon:
gesetzliche
Moratorien</t>
  </si>
  <si>
    <t>Davon:
ausgelaufen</t>
  </si>
  <si>
    <t>Restlaufzeit von Moratorien</t>
  </si>
  <si>
    <t>&lt;= 3 Monate</t>
  </si>
  <si>
    <t>&gt; 3 Monate
&lt;= 6 Monate</t>
  </si>
  <si>
    <t>&gt; 6 Monate
&lt;= 9 Monate</t>
  </si>
  <si>
    <t>&gt; 9 Monate
&lt;= 12 Monate</t>
  </si>
  <si>
    <t>&gt; 1 Jahr</t>
  </si>
  <si>
    <t>Darlehen und Kredite, für die ein Moratorium angeboten wurde</t>
  </si>
  <si>
    <t>Darlehen und Kredite mit Moratorium (gewährt)</t>
  </si>
  <si>
    <t>Davon: durch Wohnimmobilien besichert</t>
  </si>
  <si>
    <t>Davon: Kleine und mittlere Unternehmen</t>
  </si>
  <si>
    <t>Davon: durch Gewerbeimmobilien besichert</t>
  </si>
  <si>
    <t>Maximal berücksichtigungsfähiger Garantiebetrag</t>
  </si>
  <si>
    <t>Davon: 
gestundet</t>
  </si>
  <si>
    <t>Erhaltene staatliche Garantien</t>
  </si>
  <si>
    <t>Zuflüsse zu notleidenden Risikopositionen</t>
  </si>
  <si>
    <t>Neu vergebene Darlehen und Kredite, 
die staatlichen Garantieregelungen unterliegen</t>
  </si>
  <si>
    <t>Derartige Darlehen und Kredite werden von der Münchener Hypothekenbank eG nicht vergeben.</t>
  </si>
  <si>
    <t>Darlehen und Kredite, für die ein Moratorium angeboten wurde, spiegeln die Anfragen der Kunden wider.</t>
  </si>
  <si>
    <t>1 | Struktur der Eigenmittel und Eigenmittelquoten</t>
  </si>
  <si>
    <t>2 | Risikopositionswerte der IRBA-Portfolien</t>
  </si>
  <si>
    <t>3 | Risikopositionswerte der KSA-Portfolien</t>
  </si>
  <si>
    <t>4 | Bestandteile und Höhe der Leverage Ratio</t>
  </si>
  <si>
    <t>5 | Angaben zu Darlehen und Krediten, die gesetzlichen Moratorien und Moratorien ohne Gesetzesform unterliegen</t>
  </si>
  <si>
    <t>6 | Aufschlüsselung der Darlehen und Kredite, die gesetzlichen Moratorien und Moratorien ohne Gesetzesform unterliegen, nach Restlaufzeit der Moratorien</t>
  </si>
  <si>
    <t>Münchener Hypothekenbank eG | Karl-Scharnagl-Ring 10 | 80539 München</t>
  </si>
  <si>
    <t>7 | Informationen über Darlehen und Kredite, die im Rahmen neu anwendbarer staatlicher Garantieregelungen im Kontext der COVID-19-Pandemie neu vergeben wurden</t>
  </si>
  <si>
    <r>
      <t xml:space="preserve">30.06.2020 </t>
    </r>
    <r>
      <rPr>
        <b/>
        <vertAlign val="superscript"/>
        <sz val="12"/>
        <rFont val="Calibri"/>
        <family val="2"/>
        <scheme val="minor"/>
      </rPr>
      <t>(1)</t>
    </r>
  </si>
  <si>
    <r>
      <rPr>
        <vertAlign val="superscript"/>
        <sz val="12"/>
        <rFont val="Calibri"/>
        <family val="2"/>
        <scheme val="minor"/>
      </rPr>
      <t>(1)</t>
    </r>
    <r>
      <rPr>
        <sz val="12"/>
        <rFont val="Calibri"/>
        <family val="2"/>
        <scheme val="minor"/>
      </rPr>
      <t xml:space="preserve"> Vollumsetzung CRR/CRD: Keine Berücksichtigung der Übergangsregelungen gemäß CRR/CRD 4</t>
    </r>
  </si>
  <si>
    <t>2 | Risikopositionswerte der IRBA-Portfolien per 30.06.2020</t>
  </si>
  <si>
    <r>
      <t xml:space="preserve">Positionswert 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(in Mio. EUR)</t>
    </r>
  </si>
  <si>
    <r>
      <t xml:space="preserve">Risikogewichtete Aktiva
</t>
    </r>
    <r>
      <rPr>
        <sz val="12"/>
        <rFont val="Calibri"/>
        <family val="2"/>
        <scheme val="minor"/>
      </rPr>
      <t>(in Mio. EUR)</t>
    </r>
  </si>
  <si>
    <r>
      <t xml:space="preserve">Eigenmittelanforderung
</t>
    </r>
    <r>
      <rPr>
        <sz val="12"/>
        <rFont val="Calibri"/>
        <family val="2"/>
        <scheme val="minor"/>
      </rPr>
      <t>(in Mio. EUR)</t>
    </r>
  </si>
  <si>
    <r>
      <t>Positionswert</t>
    </r>
    <r>
      <rPr>
        <b/>
        <vertAlign val="superscript"/>
        <sz val="12"/>
        <rFont val="Calibri"/>
        <family val="2"/>
        <scheme val="minor"/>
      </rPr>
      <t xml:space="preserve"> (2)</t>
    </r>
    <r>
      <rPr>
        <sz val="12"/>
        <rFont val="Calibri"/>
        <family val="2"/>
        <scheme val="minor"/>
      </rPr>
      <t xml:space="preserve"> (in Mio. EUR)</t>
    </r>
  </si>
  <si>
    <r>
      <t xml:space="preserve">Durchschnittliches Risikogewicht </t>
    </r>
    <r>
      <rPr>
        <b/>
        <vertAlign val="superscript"/>
        <sz val="12"/>
        <rFont val="Calibri"/>
        <family val="2"/>
        <scheme val="minor"/>
      </rPr>
      <t>(3)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(in %)</t>
    </r>
  </si>
  <si>
    <r>
      <t xml:space="preserve">Durchschnittliches Verlustquote bei Ausfall </t>
    </r>
    <r>
      <rPr>
        <b/>
        <vertAlign val="superscript"/>
        <sz val="12"/>
        <rFont val="Calibri"/>
        <family val="2"/>
        <scheme val="minor"/>
      </rPr>
      <t>(3)</t>
    </r>
    <r>
      <rPr>
        <sz val="12"/>
        <rFont val="Calibri"/>
        <family val="2"/>
        <scheme val="minor"/>
      </rPr>
      <t xml:space="preserve"> (in %)</t>
    </r>
  </si>
  <si>
    <r>
      <rPr>
        <vertAlign val="superscript"/>
        <sz val="12"/>
        <color theme="1"/>
        <rFont val="Calibri"/>
        <family val="2"/>
        <scheme val="minor"/>
      </rPr>
      <t>(2)</t>
    </r>
    <r>
      <rPr>
        <sz val="12"/>
        <color theme="1"/>
        <rFont val="Calibri"/>
        <family val="2"/>
        <scheme val="minor"/>
      </rPr>
      <t xml:space="preserve"> Positionswert: Risikopositionswert unter Berücksichtigung von Konversionsfaktoren (CCF) und nach Kreditrisikominderung</t>
    </r>
  </si>
  <si>
    <r>
      <rPr>
        <vertAlign val="superscript"/>
        <sz val="12"/>
        <color theme="1"/>
        <rFont val="Calibri"/>
        <family val="2"/>
        <scheme val="minor"/>
      </rPr>
      <t>(3)</t>
    </r>
    <r>
      <rPr>
        <sz val="12"/>
        <color theme="1"/>
        <rFont val="Calibri"/>
        <family val="2"/>
        <scheme val="minor"/>
      </rPr>
      <t xml:space="preserve"> mit Positionswerten gewichtete Durchschnittsangabe</t>
    </r>
  </si>
  <si>
    <t>3 | Risikopositionswerte der KSA-Portfolien per 30.06.2020</t>
  </si>
  <si>
    <t>gemäß EBA-Richtlinien zur Offenlegung (EBA/GL/2014/14) und COVID-19-Offenlegung (EBA/GL/2020/07)</t>
  </si>
  <si>
    <r>
      <t xml:space="preserve">Davon:
Instrumente mit signifikanter
Erhöhung des Ausfallrisikos 
nach dem erstmaligen Ansatz, 
deren Bonität jedoch 
nicht beeinträchtigt
ist (Stufe 2) </t>
    </r>
    <r>
      <rPr>
        <vertAlign val="superscript"/>
        <sz val="10"/>
        <rFont val="Calibri"/>
        <family val="2"/>
        <scheme val="minor"/>
      </rPr>
      <t>(1)</t>
    </r>
  </si>
  <si>
    <r>
      <t xml:space="preserve">Davon:
Instrumente mit
signifikanter
Erhöhung des
Ausfallrisikos nach dem erstmaligen Ansatz, deren Bonität jedoch nicht beeinträchtigt
ist (Stufe 2) </t>
    </r>
    <r>
      <rPr>
        <vertAlign val="superscript"/>
        <sz val="10"/>
        <rFont val="Calibri"/>
        <family val="2"/>
        <scheme val="minor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</si>
</sst>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2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2F5773"/>
      <name val="Verdana"/>
      <family val="2"/>
    </font>
    <font>
      <sz val="10"/>
      <color indexed="8"/>
      <name val="Helvetica Neue"/>
    </font>
    <font>
      <sz val="12"/>
      <color theme="1"/>
      <name val="Verdana"/>
      <family val="2"/>
    </font>
    <font>
      <b/>
      <sz val="16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2F5773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2F5773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4"/>
      <color rgb="FF44546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9595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0" applyNumberFormat="0" applyFill="0" applyBorder="0" applyProtection="0">
      <alignment vertical="top" wrapText="1"/>
    </xf>
    <xf numFmtId="0" fontId="5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14" fontId="3" fillId="0" borderId="0" xfId="0" applyNumberFormat="1" applyFo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4" fontId="6" fillId="0" borderId="0" xfId="0" applyNumberFormat="1" applyFont="1" applyFill="1" applyBorder="1"/>
    <xf numFmtId="0" fontId="9" fillId="0" borderId="0" xfId="0" applyFont="1" applyBorder="1"/>
    <xf numFmtId="0" fontId="10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9" fillId="0" borderId="0" xfId="0" applyFont="1" applyBorder="1" applyAlignment="1">
      <alignment horizontal="right"/>
    </xf>
    <xf numFmtId="0" fontId="9" fillId="0" borderId="0" xfId="0" applyFont="1" applyFill="1" applyBorder="1"/>
    <xf numFmtId="0" fontId="9" fillId="0" borderId="0" xfId="0" applyFont="1"/>
    <xf numFmtId="0" fontId="11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5" applyFont="1"/>
    <xf numFmtId="0" fontId="6" fillId="0" borderId="0" xfId="5" applyFont="1" applyAlignment="1">
      <alignment horizontal="left" wrapText="1"/>
    </xf>
    <xf numFmtId="0" fontId="14" fillId="0" borderId="0" xfId="0" applyFont="1" applyFill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164" fontId="9" fillId="0" borderId="0" xfId="0" applyNumberFormat="1" applyFont="1" applyBorder="1" applyAlignment="1">
      <alignment horizontal="right"/>
    </xf>
    <xf numFmtId="0" fontId="0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2" fillId="0" borderId="0" xfId="0" applyFont="1" applyFill="1"/>
    <xf numFmtId="14" fontId="24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left" vertical="center" wrapText="1" inden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164" fontId="24" fillId="0" borderId="1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/>
    <xf numFmtId="0" fontId="28" fillId="0" borderId="0" xfId="0" applyFont="1" applyFill="1" applyBorder="1" applyAlignment="1">
      <alignment horizontal="right"/>
    </xf>
    <xf numFmtId="0" fontId="29" fillId="0" borderId="0" xfId="0" applyFont="1" applyBorder="1"/>
    <xf numFmtId="0" fontId="29" fillId="0" borderId="0" xfId="0" applyFont="1" applyBorder="1" applyAlignment="1">
      <alignment horizontal="right"/>
    </xf>
    <xf numFmtId="0" fontId="23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4" fontId="29" fillId="0" borderId="0" xfId="0" applyNumberFormat="1" applyFont="1" applyBorder="1" applyAlignment="1">
      <alignment horizontal="right"/>
    </xf>
    <xf numFmtId="0" fontId="24" fillId="0" borderId="1" xfId="0" applyFont="1" applyFill="1" applyBorder="1" applyAlignment="1">
      <alignment horizontal="justify" vertical="center" wrapText="1"/>
    </xf>
    <xf numFmtId="164" fontId="24" fillId="0" borderId="1" xfId="0" applyNumberFormat="1" applyFont="1" applyFill="1" applyBorder="1" applyAlignment="1">
      <alignment horizontal="right" vertical="center"/>
    </xf>
    <xf numFmtId="0" fontId="29" fillId="0" borderId="0" xfId="0" applyFont="1" applyFill="1" applyBorder="1" applyAlignment="1">
      <alignment horizontal="right"/>
    </xf>
    <xf numFmtId="0" fontId="30" fillId="0" borderId="0" xfId="0" applyFont="1" applyFill="1" applyBorder="1"/>
    <xf numFmtId="0" fontId="23" fillId="0" borderId="1" xfId="0" applyFont="1" applyFill="1" applyBorder="1" applyAlignment="1">
      <alignment horizontal="justify" vertical="center"/>
    </xf>
    <xf numFmtId="0" fontId="23" fillId="0" borderId="1" xfId="0" applyFont="1" applyFill="1" applyBorder="1" applyAlignment="1">
      <alignment horizontal="justify" vertical="center" wrapText="1"/>
    </xf>
    <xf numFmtId="165" fontId="23" fillId="0" borderId="1" xfId="1" applyNumberFormat="1" applyFont="1" applyFill="1" applyBorder="1" applyAlignment="1">
      <alignment horizontal="right" vertical="center" wrapText="1"/>
    </xf>
    <xf numFmtId="165" fontId="23" fillId="0" borderId="1" xfId="0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left" vertical="center" wrapText="1" inden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1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justify" vertical="center" wrapText="1"/>
    </xf>
    <xf numFmtId="0" fontId="29" fillId="0" borderId="0" xfId="0" applyFont="1" applyFill="1" applyBorder="1" applyAlignment="1">
      <alignment horizontal="right" vertical="center" wrapText="1"/>
    </xf>
    <xf numFmtId="0" fontId="28" fillId="0" borderId="0" xfId="0" applyFont="1" applyFill="1" applyBorder="1"/>
    <xf numFmtId="0" fontId="30" fillId="0" borderId="0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left"/>
    </xf>
    <xf numFmtId="0" fontId="23" fillId="0" borderId="3" xfId="0" applyFont="1" applyFill="1" applyBorder="1" applyAlignment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164" fontId="23" fillId="0" borderId="1" xfId="0" applyNumberFormat="1" applyFont="1" applyFill="1" applyBorder="1" applyAlignment="1">
      <alignment horizontal="right" vertical="center"/>
    </xf>
    <xf numFmtId="0" fontId="24" fillId="0" borderId="5" xfId="0" applyFont="1" applyFill="1" applyBorder="1" applyAlignment="1">
      <alignment horizontal="center"/>
    </xf>
    <xf numFmtId="0" fontId="24" fillId="0" borderId="1" xfId="0" applyFont="1" applyFill="1" applyBorder="1" applyAlignment="1">
      <alignment vertical="center"/>
    </xf>
    <xf numFmtId="10" fontId="24" fillId="0" borderId="1" xfId="1" applyNumberFormat="1" applyFont="1" applyFill="1" applyBorder="1" applyAlignment="1">
      <alignment vertical="center"/>
    </xf>
    <xf numFmtId="10" fontId="23" fillId="0" borderId="1" xfId="1" applyNumberFormat="1" applyFont="1" applyFill="1" applyBorder="1" applyAlignment="1">
      <alignment horizontal="right" vertical="center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164" fontId="29" fillId="0" borderId="0" xfId="0" applyNumberFormat="1" applyFont="1" applyBorder="1" applyAlignment="1">
      <alignment horizontal="right"/>
    </xf>
    <xf numFmtId="49" fontId="34" fillId="0" borderId="1" xfId="3" applyNumberFormat="1" applyFont="1" applyFill="1" applyBorder="1" applyAlignment="1">
      <alignment horizontal="center" vertical="center" wrapText="1"/>
    </xf>
    <xf numFmtId="164" fontId="23" fillId="0" borderId="1" xfId="4" applyNumberFormat="1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24" fillId="2" borderId="1" xfId="4" applyFont="1" applyFill="1" applyBorder="1" applyAlignment="1">
      <alignment horizontal="center" vertical="center" wrapText="1"/>
    </xf>
    <xf numFmtId="0" fontId="29" fillId="0" borderId="0" xfId="0" applyFont="1"/>
    <xf numFmtId="0" fontId="26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3" xfId="5" applyFont="1" applyFill="1" applyBorder="1" applyAlignment="1">
      <alignment horizontal="left" indent="1"/>
    </xf>
    <xf numFmtId="0" fontId="34" fillId="0" borderId="8" xfId="3" applyFont="1" applyFill="1" applyBorder="1" applyAlignment="1">
      <alignment horizontal="center" vertical="center" wrapText="1"/>
    </xf>
    <xf numFmtId="0" fontId="23" fillId="0" borderId="8" xfId="6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left" vertical="center" wrapText="1"/>
    </xf>
    <xf numFmtId="3" fontId="23" fillId="0" borderId="1" xfId="6" applyNumberFormat="1" applyFont="1" applyFill="1" applyBorder="1" applyAlignment="1">
      <alignment horizontal="center" vertical="center"/>
    </xf>
    <xf numFmtId="164" fontId="23" fillId="0" borderId="1" xfId="6" applyNumberFormat="1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0" fontId="35" fillId="0" borderId="1" xfId="5" applyFont="1" applyFill="1" applyBorder="1" applyAlignment="1">
      <alignment horizontal="left" vertical="center" wrapText="1" indent="1"/>
    </xf>
    <xf numFmtId="0" fontId="24" fillId="0" borderId="8" xfId="5" applyFont="1" applyFill="1" applyBorder="1" applyAlignment="1">
      <alignment horizontal="center" vertical="center" wrapText="1"/>
    </xf>
    <xf numFmtId="0" fontId="23" fillId="0" borderId="8" xfId="5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24" fillId="0" borderId="13" xfId="5" applyFont="1" applyFill="1" applyBorder="1" applyAlignment="1">
      <alignment horizontal="center" vertical="center" wrapText="1"/>
    </xf>
    <xf numFmtId="0" fontId="24" fillId="0" borderId="5" xfId="5" applyFont="1" applyFill="1" applyBorder="1" applyAlignment="1">
      <alignment horizontal="center" vertical="center" wrapText="1"/>
    </xf>
    <xf numFmtId="0" fontId="23" fillId="0" borderId="6" xfId="6" quotePrefix="1" applyFont="1" applyFill="1" applyBorder="1" applyAlignment="1">
      <alignment horizontal="center" vertical="center" wrapText="1"/>
    </xf>
    <xf numFmtId="0" fontId="23" fillId="0" borderId="9" xfId="5" applyFont="1" applyFill="1" applyBorder="1" applyAlignment="1">
      <alignment horizontal="center" vertical="center" wrapText="1"/>
    </xf>
    <xf numFmtId="0" fontId="24" fillId="0" borderId="1" xfId="5" applyFont="1" applyFill="1" applyBorder="1" applyAlignment="1">
      <alignment horizontal="left" vertical="center" wrapText="1"/>
    </xf>
    <xf numFmtId="0" fontId="23" fillId="0" borderId="1" xfId="5" applyFont="1" applyFill="1" applyBorder="1" applyAlignment="1">
      <alignment vertical="center" wrapText="1"/>
    </xf>
    <xf numFmtId="0" fontId="23" fillId="0" borderId="1" xfId="5" applyFont="1" applyFill="1" applyBorder="1" applyAlignment="1">
      <alignment horizontal="right" vertical="center" wrapText="1" indent="1"/>
    </xf>
    <xf numFmtId="0" fontId="38" fillId="3" borderId="1" xfId="0" applyFont="1" applyFill="1" applyBorder="1" applyAlignment="1">
      <alignment vertical="center" wrapText="1"/>
    </xf>
    <xf numFmtId="0" fontId="23" fillId="0" borderId="0" xfId="5" applyFont="1"/>
    <xf numFmtId="0" fontId="39" fillId="0" borderId="0" xfId="2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14" fontId="24" fillId="0" borderId="1" xfId="0" applyNumberFormat="1" applyFont="1" applyFill="1" applyBorder="1" applyAlignment="1">
      <alignment horizontal="right" vertical="center" wrapText="1"/>
    </xf>
    <xf numFmtId="10" fontId="23" fillId="0" borderId="1" xfId="1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/>
    </xf>
    <xf numFmtId="0" fontId="23" fillId="0" borderId="3" xfId="0" applyFont="1" applyFill="1" applyBorder="1" applyAlignment="1">
      <alignment horizontal="left"/>
    </xf>
    <xf numFmtId="0" fontId="19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wrapText="1"/>
    </xf>
    <xf numFmtId="164" fontId="24" fillId="0" borderId="2" xfId="0" applyNumberFormat="1" applyFont="1" applyFill="1" applyBorder="1" applyAlignment="1">
      <alignment horizontal="left" vertical="center"/>
    </xf>
    <xf numFmtId="164" fontId="24" fillId="0" borderId="4" xfId="0" applyNumberFormat="1" applyFont="1" applyFill="1" applyBorder="1" applyAlignment="1">
      <alignment horizontal="left" vertical="center"/>
    </xf>
    <xf numFmtId="164" fontId="24" fillId="0" borderId="3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34" fillId="0" borderId="6" xfId="3" applyFont="1" applyFill="1" applyBorder="1" applyAlignment="1">
      <alignment horizontal="left" wrapText="1" indent="1"/>
    </xf>
    <xf numFmtId="0" fontId="34" fillId="0" borderId="7" xfId="3" applyFont="1" applyFill="1" applyBorder="1" applyAlignment="1">
      <alignment horizontal="left" wrapText="1" indent="1"/>
    </xf>
    <xf numFmtId="0" fontId="34" fillId="0" borderId="5" xfId="3" applyFont="1" applyFill="1" applyBorder="1" applyAlignment="1">
      <alignment horizontal="left" wrapText="1" indent="1"/>
    </xf>
    <xf numFmtId="0" fontId="34" fillId="0" borderId="9" xfId="3" applyFont="1" applyFill="1" applyBorder="1" applyAlignment="1">
      <alignment horizontal="left" wrapText="1" indent="1"/>
    </xf>
    <xf numFmtId="0" fontId="34" fillId="0" borderId="11" xfId="3" applyFont="1" applyFill="1" applyBorder="1" applyAlignment="1">
      <alignment horizontal="left" wrapText="1" indent="1"/>
    </xf>
    <xf numFmtId="0" fontId="34" fillId="0" borderId="12" xfId="3" applyFont="1" applyFill="1" applyBorder="1" applyAlignment="1">
      <alignment horizontal="left" wrapText="1" indent="1"/>
    </xf>
    <xf numFmtId="49" fontId="34" fillId="0" borderId="8" xfId="3" applyNumberFormat="1" applyFont="1" applyFill="1" applyBorder="1" applyAlignment="1">
      <alignment horizontal="center" vertical="center" wrapText="1"/>
    </xf>
    <xf numFmtId="49" fontId="34" fillId="0" borderId="7" xfId="3" applyNumberFormat="1" applyFont="1" applyFill="1" applyBorder="1" applyAlignment="1">
      <alignment horizontal="center" vertical="center" wrapText="1"/>
    </xf>
    <xf numFmtId="49" fontId="34" fillId="0" borderId="6" xfId="3" applyNumberFormat="1" applyFont="1" applyFill="1" applyBorder="1" applyAlignment="1">
      <alignment horizontal="center" vertical="center" wrapText="1"/>
    </xf>
    <xf numFmtId="0" fontId="23" fillId="0" borderId="5" xfId="4" applyFont="1" applyFill="1" applyBorder="1" applyAlignment="1">
      <alignment horizontal="center" vertical="center" wrapText="1"/>
    </xf>
    <xf numFmtId="0" fontId="23" fillId="0" borderId="11" xfId="4" applyFont="1" applyFill="1" applyBorder="1" applyAlignment="1">
      <alignment horizontal="center" vertical="center" wrapText="1"/>
    </xf>
    <xf numFmtId="49" fontId="33" fillId="0" borderId="8" xfId="3" applyNumberFormat="1" applyFont="1" applyFill="1" applyBorder="1" applyAlignment="1">
      <alignment horizontal="center" vertical="center" wrapText="1"/>
    </xf>
    <xf numFmtId="49" fontId="33" fillId="0" borderId="0" xfId="3" applyNumberFormat="1" applyFont="1" applyFill="1" applyBorder="1" applyAlignment="1">
      <alignment horizontal="center" vertical="center" wrapText="1"/>
    </xf>
    <xf numFmtId="49" fontId="33" fillId="0" borderId="10" xfId="3" applyNumberFormat="1" applyFont="1" applyFill="1" applyBorder="1" applyAlignment="1">
      <alignment horizontal="center" vertical="center" wrapText="1"/>
    </xf>
    <xf numFmtId="49" fontId="33" fillId="0" borderId="13" xfId="3" applyNumberFormat="1" applyFont="1" applyFill="1" applyBorder="1" applyAlignment="1">
      <alignment horizontal="center" vertical="center" wrapText="1"/>
    </xf>
    <xf numFmtId="0" fontId="20" fillId="0" borderId="5" xfId="4" applyFont="1" applyFill="1" applyBorder="1" applyAlignment="1">
      <alignment horizontal="center" vertical="center" wrapText="1"/>
    </xf>
    <xf numFmtId="0" fontId="20" fillId="0" borderId="11" xfId="4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33" fillId="0" borderId="5" xfId="3" applyNumberFormat="1" applyFont="1" applyFill="1" applyBorder="1" applyAlignment="1">
      <alignment horizontal="center" vertical="center" wrapText="1"/>
    </xf>
    <xf numFmtId="49" fontId="33" fillId="0" borderId="11" xfId="3" applyNumberFormat="1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left" vertical="center" wrapText="1" indent="1"/>
    </xf>
    <xf numFmtId="0" fontId="23" fillId="0" borderId="0" xfId="0" applyFont="1" applyFill="1" applyBorder="1" applyAlignment="1">
      <alignment horizontal="left" vertical="center" wrapText="1" indent="1"/>
    </xf>
    <xf numFmtId="0" fontId="23" fillId="0" borderId="1" xfId="4" applyFont="1" applyFill="1" applyBorder="1" applyAlignment="1">
      <alignment horizontal="left" vertical="center" wrapText="1"/>
    </xf>
    <xf numFmtId="0" fontId="23" fillId="0" borderId="1" xfId="6" applyFont="1" applyFill="1" applyBorder="1" applyAlignment="1">
      <alignment horizontal="center" vertical="center" wrapText="1"/>
    </xf>
    <xf numFmtId="0" fontId="23" fillId="0" borderId="1" xfId="6" applyFont="1" applyFill="1" applyBorder="1" applyAlignment="1">
      <alignment horizontal="center" vertical="center"/>
    </xf>
    <xf numFmtId="0" fontId="23" fillId="0" borderId="8" xfId="6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3" fillId="0" borderId="8" xfId="5" applyFont="1" applyFill="1" applyBorder="1" applyAlignment="1">
      <alignment horizontal="left" indent="1"/>
    </xf>
    <xf numFmtId="0" fontId="23" fillId="0" borderId="10" xfId="5" applyFont="1" applyFill="1" applyBorder="1" applyAlignment="1">
      <alignment horizontal="left" indent="1"/>
    </xf>
    <xf numFmtId="0" fontId="23" fillId="0" borderId="13" xfId="5" applyFont="1" applyFill="1" applyBorder="1" applyAlignment="1">
      <alignment horizontal="left" indent="1"/>
    </xf>
    <xf numFmtId="0" fontId="34" fillId="0" borderId="1" xfId="3" applyFont="1" applyFill="1" applyBorder="1" applyAlignment="1">
      <alignment horizontal="center" vertical="center" wrapText="1"/>
    </xf>
    <xf numFmtId="0" fontId="34" fillId="0" borderId="8" xfId="3" applyFont="1" applyFill="1" applyBorder="1" applyAlignment="1">
      <alignment horizontal="center" vertical="center" wrapText="1"/>
    </xf>
    <xf numFmtId="0" fontId="23" fillId="0" borderId="14" xfId="6" applyFont="1" applyFill="1" applyBorder="1" applyAlignment="1">
      <alignment horizontal="center" vertical="center"/>
    </xf>
    <xf numFmtId="0" fontId="23" fillId="0" borderId="7" xfId="6" applyFont="1" applyFill="1" applyBorder="1" applyAlignment="1">
      <alignment horizontal="center" vertical="center"/>
    </xf>
    <xf numFmtId="0" fontId="23" fillId="0" borderId="0" xfId="6" applyFont="1" applyFill="1" applyBorder="1" applyAlignment="1">
      <alignment horizontal="center" vertical="center"/>
    </xf>
    <xf numFmtId="0" fontId="23" fillId="0" borderId="8" xfId="6" applyFont="1" applyFill="1" applyBorder="1" applyAlignment="1">
      <alignment horizontal="center" vertical="center" wrapText="1"/>
    </xf>
    <xf numFmtId="0" fontId="36" fillId="0" borderId="1" xfId="6" applyFont="1" applyFill="1" applyBorder="1" applyAlignment="1">
      <alignment horizontal="center" vertical="center"/>
    </xf>
    <xf numFmtId="0" fontId="23" fillId="0" borderId="6" xfId="5" applyFont="1" applyFill="1" applyBorder="1" applyAlignment="1">
      <alignment horizontal="center" vertical="center" wrapText="1"/>
    </xf>
    <xf numFmtId="0" fontId="23" fillId="0" borderId="14" xfId="5" applyFont="1" applyFill="1" applyBorder="1" applyAlignment="1">
      <alignment horizontal="center" vertical="center" wrapText="1"/>
    </xf>
  </cellXfs>
  <cellStyles count="7">
    <cellStyle name="Link" xfId="2" builtinId="8" customBuiltin="1"/>
    <cellStyle name="Normal 2 2 2" xfId="5"/>
    <cellStyle name="Normal 2 5 2 2" xfId="4"/>
    <cellStyle name="Normal 2_~0149226 2" xfId="6"/>
    <cellStyle name="Normal 9" xfId="3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44546A"/>
      <color rgb="FF004461"/>
      <color rgb="FFE98D00"/>
      <color rgb="FF64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4946650</xdr:colOff>
      <xdr:row>2</xdr:row>
      <xdr:rowOff>161926</xdr:rowOff>
    </xdr:from>
    <xdr:to>
      <xdr:col>1</xdr:col>
      <xdr:colOff>7254875</xdr:colOff>
      <xdr:row>10</xdr:row>
      <xdr:rowOff>106914</xdr:rowOff>
    </xdr:to>
    <xdr:pic>
      <xdr:nvPicPr>
        <xdr:cNvPr id="2" name="Bild 3" descr="Beschreibung: AKTUELLE DATEN:AKTUELLE_PROJEKTE:MUENCHENER_HYP:mhyp_Redesign und Werbelinie:mhyp_4213_Logos:MHyp:MuenchenerHyp_Logo_Formate:07_WORD+PDF_Import:MuenchenerHyp_WORD_80mm.pd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8650" y="511176"/>
          <a:ext cx="2308225" cy="1341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004461"/>
    <pageSetUpPr fitToPage="1"/>
  </sheetPr>
  <dimension ref="A15:D42"/>
  <sheetViews>
    <sheetView showGridLines="0" tabSelected="1" zoomScaleNormal="100" workbookViewId="0"/>
  </sheetViews>
  <sheetFormatPr baseColWidth="10" defaultRowHeight="14.25"/>
  <cols>
    <col min="1" max="1" width="11.42578125" style="1"/>
    <col min="2" max="2" width="183.140625" style="1" customWidth="1"/>
    <col min="3" max="16384" width="11.42578125" style="1"/>
  </cols>
  <sheetData>
    <row r="15" spans="3:4" ht="15.75">
      <c r="C15" s="2"/>
      <c r="D15" s="2"/>
    </row>
    <row r="16" spans="3:4" ht="15">
      <c r="C16" s="3"/>
      <c r="D16" s="3"/>
    </row>
    <row r="17" spans="1:4" ht="15">
      <c r="A17" s="29"/>
      <c r="B17" s="29"/>
      <c r="D17" s="4"/>
    </row>
    <row r="18" spans="1:4" ht="21">
      <c r="A18" s="29"/>
      <c r="B18" s="30" t="s">
        <v>113</v>
      </c>
    </row>
    <row r="19" spans="1:4" ht="15">
      <c r="A19" s="29"/>
      <c r="B19" s="31"/>
    </row>
    <row r="20" spans="1:4" ht="18.75">
      <c r="A20" s="29"/>
      <c r="B20" s="32" t="s">
        <v>175</v>
      </c>
    </row>
    <row r="21" spans="1:4" ht="15">
      <c r="A21" s="29"/>
      <c r="B21" s="29"/>
    </row>
    <row r="22" spans="1:4" ht="15">
      <c r="A22" s="29"/>
      <c r="B22" s="29"/>
    </row>
    <row r="23" spans="1:4" ht="15">
      <c r="A23" s="29"/>
      <c r="B23" s="29"/>
    </row>
    <row r="24" spans="1:4" ht="15">
      <c r="A24" s="29"/>
      <c r="B24" s="29"/>
    </row>
    <row r="25" spans="1:4" ht="15">
      <c r="A25" s="29"/>
      <c r="B25" s="29"/>
    </row>
    <row r="26" spans="1:4" ht="18.75">
      <c r="A26" s="29"/>
      <c r="B26" s="107" t="s">
        <v>155</v>
      </c>
    </row>
    <row r="27" spans="1:4" ht="18.75">
      <c r="A27" s="29"/>
      <c r="B27" s="107" t="s">
        <v>156</v>
      </c>
    </row>
    <row r="28" spans="1:4" ht="18.75">
      <c r="A28" s="29"/>
      <c r="B28" s="107" t="s">
        <v>157</v>
      </c>
    </row>
    <row r="29" spans="1:4" ht="18.75">
      <c r="A29" s="29"/>
      <c r="B29" s="107" t="s">
        <v>158</v>
      </c>
    </row>
    <row r="30" spans="1:4" ht="18.75">
      <c r="A30" s="29"/>
      <c r="B30" s="107" t="s">
        <v>159</v>
      </c>
    </row>
    <row r="31" spans="1:4" ht="18.75" customHeight="1">
      <c r="A31" s="29"/>
      <c r="B31" s="107" t="s">
        <v>160</v>
      </c>
    </row>
    <row r="32" spans="1:4" ht="18.75" customHeight="1">
      <c r="A32" s="29"/>
      <c r="B32" s="107" t="s">
        <v>162</v>
      </c>
    </row>
    <row r="33" spans="1:2" ht="15">
      <c r="A33" s="29"/>
      <c r="B33" s="29"/>
    </row>
    <row r="34" spans="1:2" ht="15">
      <c r="A34" s="29"/>
      <c r="B34" s="29"/>
    </row>
    <row r="35" spans="1:2" ht="15">
      <c r="A35" s="29"/>
      <c r="B35" s="29"/>
    </row>
    <row r="36" spans="1:2" ht="15">
      <c r="A36" s="29"/>
      <c r="B36" s="29"/>
    </row>
    <row r="37" spans="1:2" ht="15">
      <c r="A37" s="29"/>
      <c r="B37" s="29"/>
    </row>
    <row r="38" spans="1:2" ht="15.75">
      <c r="A38" s="29"/>
      <c r="B38" s="33" t="s">
        <v>161</v>
      </c>
    </row>
    <row r="39" spans="1:2" ht="15">
      <c r="A39" s="29"/>
      <c r="B39" s="29"/>
    </row>
    <row r="40" spans="1:2" ht="15">
      <c r="A40" s="29"/>
      <c r="B40" s="29"/>
    </row>
    <row r="41" spans="1:2" ht="15">
      <c r="A41" s="29"/>
      <c r="B41" s="29"/>
    </row>
    <row r="42" spans="1:2" ht="15">
      <c r="A42" s="29"/>
    </row>
  </sheetData>
  <sheetProtection algorithmName="SHA-512" hashValue="+YamBIVK+qzHcbDiy5/6AYnfeT4G+WEOlWp6ZjPZkOlGYOoQR4DOCjya3sdKXBfQZOcrLR8PTSfqIuyChOaLiA==" saltValue="byfbvUq1ZWKdtjq/de/JDA==" spinCount="100000" sheet="1" objects="1" scenarios="1"/>
  <hyperlinks>
    <hyperlink ref="B27" location="'2 und 3'!B1" display="2 | Risikopositionswerte der IRBA-Portfolien"/>
    <hyperlink ref="B28" location="'2 und 3'!B44" display="3 | Risikopositionswerte der KSA-Portfolien"/>
    <hyperlink ref="B29" location="'4'!B1" display="4 | Bestandteile und Höhe der Leverage Ratio"/>
    <hyperlink ref="B30" location="'5'!B1" display="5 | Angaben zu Darlehen und Krediten, die gesetzlichen Moratorien und Moratorien ohne Gesetzesform unterliegen"/>
    <hyperlink ref="B31" location="'6'!B1" display="6 | Aufschlüsselung der Darlehen und Kredite, die gesetzlichen Moratorien und Moratorien ohne Gesetzesform unterliegen, nach Restlaufzeit der Moratorien"/>
    <hyperlink ref="B32" location="'7'!B1" display="7 | Informationen über Darlehen und Kredite, die im Rahmen neu anwendbarer staatlicher Garantieregelungen im Kontext der COVID-19-Pandemie neu vergeben wurden"/>
    <hyperlink ref="B26" location="'1'!B1" display="1 | Struktur der Eigenmittel und Eigenmittelquoten"/>
  </hyperlinks>
  <pageMargins left="0.70866141732283472" right="0.70866141732283472" top="0.78740157480314965" bottom="0.78740157480314965" header="0.31496062992125984" footer="0.31496062992125984"/>
  <pageSetup paperSize="9" scale="71" orientation="landscape" r:id="rId1"/>
  <headerFooter>
    <oddFooter>&amp;C&amp;"Arial,Standard"&amp;10&amp;P/&amp;N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3"/>
    <pageSetUpPr fitToPage="1"/>
  </sheetPr>
  <dimension ref="B1:E48"/>
  <sheetViews>
    <sheetView showGridLines="0" zoomScaleNormal="100" workbookViewId="0">
      <selection activeCell="B1" sqref="B1:D1"/>
    </sheetView>
  </sheetViews>
  <sheetFormatPr baseColWidth="10" defaultColWidth="118.7109375" defaultRowHeight="12.75"/>
  <cols>
    <col min="1" max="1" width="5.85546875" style="5" customWidth="1"/>
    <col min="2" max="2" width="4.42578125" style="6" customWidth="1"/>
    <col min="3" max="3" width="91" style="5" customWidth="1"/>
    <col min="4" max="4" width="20.7109375" style="108" customWidth="1"/>
    <col min="5" max="5" width="40.7109375" style="5" customWidth="1"/>
    <col min="6" max="16384" width="118.7109375" style="5"/>
  </cols>
  <sheetData>
    <row r="1" spans="2:4" s="7" customFormat="1" ht="18.75">
      <c r="B1" s="118" t="s">
        <v>155</v>
      </c>
      <c r="C1" s="118"/>
      <c r="D1" s="118"/>
    </row>
    <row r="2" spans="2:4">
      <c r="B2" s="8"/>
      <c r="C2" s="9"/>
    </row>
    <row r="3" spans="2:4" ht="18">
      <c r="B3" s="116" t="s">
        <v>132</v>
      </c>
      <c r="C3" s="117"/>
      <c r="D3" s="109" t="s">
        <v>163</v>
      </c>
    </row>
    <row r="4" spans="2:4" ht="15" customHeight="1">
      <c r="B4" s="113" t="s">
        <v>6</v>
      </c>
      <c r="C4" s="114"/>
      <c r="D4" s="115"/>
    </row>
    <row r="5" spans="2:4" ht="15.75">
      <c r="B5" s="38">
        <v>1</v>
      </c>
      <c r="C5" s="39" t="s">
        <v>7</v>
      </c>
      <c r="D5" s="40">
        <v>1080.1855399999999</v>
      </c>
    </row>
    <row r="6" spans="2:4" ht="15.75">
      <c r="B6" s="38"/>
      <c r="C6" s="41" t="s">
        <v>8</v>
      </c>
      <c r="D6" s="40">
        <v>1080.1855399999999</v>
      </c>
    </row>
    <row r="7" spans="2:4" ht="15.75">
      <c r="B7" s="38">
        <v>2</v>
      </c>
      <c r="C7" s="39" t="s">
        <v>9</v>
      </c>
      <c r="D7" s="40">
        <v>332</v>
      </c>
    </row>
    <row r="8" spans="2:4" ht="15.75">
      <c r="B8" s="38">
        <v>3</v>
      </c>
      <c r="C8" s="39" t="s">
        <v>10</v>
      </c>
      <c r="D8" s="40">
        <v>35</v>
      </c>
    </row>
    <row r="9" spans="2:4" ht="31.5">
      <c r="B9" s="42">
        <v>4</v>
      </c>
      <c r="C9" s="43" t="s">
        <v>89</v>
      </c>
      <c r="D9" s="44">
        <f>+D5+D7+D8</f>
        <v>1447.1855399999999</v>
      </c>
    </row>
    <row r="10" spans="2:4" ht="15" customHeight="1">
      <c r="B10" s="113" t="s">
        <v>0</v>
      </c>
      <c r="C10" s="114"/>
      <c r="D10" s="115"/>
    </row>
    <row r="11" spans="2:4" ht="31.5">
      <c r="B11" s="38">
        <v>5</v>
      </c>
      <c r="C11" s="39" t="s">
        <v>11</v>
      </c>
      <c r="D11" s="40">
        <v>-10.96094371</v>
      </c>
    </row>
    <row r="12" spans="2:4" ht="15.75">
      <c r="B12" s="38">
        <v>6</v>
      </c>
      <c r="C12" s="39" t="s">
        <v>64</v>
      </c>
      <c r="D12" s="40">
        <v>0</v>
      </c>
    </row>
    <row r="13" spans="2:4" ht="15.75">
      <c r="B13" s="38">
        <v>7</v>
      </c>
      <c r="C13" s="39" t="s">
        <v>100</v>
      </c>
      <c r="D13" s="40">
        <v>-15.01285519</v>
      </c>
    </row>
    <row r="14" spans="2:4" ht="31.5">
      <c r="B14" s="42">
        <v>8</v>
      </c>
      <c r="C14" s="43" t="s">
        <v>90</v>
      </c>
      <c r="D14" s="44">
        <f>+D11+D12+D13</f>
        <v>-25.973798899999998</v>
      </c>
    </row>
    <row r="15" spans="2:4" ht="31.5">
      <c r="B15" s="42">
        <v>9</v>
      </c>
      <c r="C15" s="43" t="s">
        <v>91</v>
      </c>
      <c r="D15" s="44">
        <f>+D9+D14</f>
        <v>1421.2117410999999</v>
      </c>
    </row>
    <row r="16" spans="2:4" ht="15" customHeight="1">
      <c r="B16" s="113" t="s">
        <v>1</v>
      </c>
      <c r="C16" s="114"/>
      <c r="D16" s="115"/>
    </row>
    <row r="17" spans="2:5" ht="15.75">
      <c r="B17" s="42">
        <v>10</v>
      </c>
      <c r="C17" s="43" t="s">
        <v>12</v>
      </c>
      <c r="D17" s="44">
        <v>117.35987231</v>
      </c>
    </row>
    <row r="18" spans="2:5" ht="15" customHeight="1">
      <c r="B18" s="113" t="s">
        <v>2</v>
      </c>
      <c r="C18" s="114"/>
      <c r="D18" s="115"/>
    </row>
    <row r="19" spans="2:5" ht="15.75">
      <c r="B19" s="42">
        <v>11</v>
      </c>
      <c r="C19" s="43" t="s">
        <v>102</v>
      </c>
      <c r="D19" s="44">
        <v>0</v>
      </c>
    </row>
    <row r="20" spans="2:5" ht="31.5">
      <c r="B20" s="42">
        <v>12</v>
      </c>
      <c r="C20" s="43" t="s">
        <v>101</v>
      </c>
      <c r="D20" s="44">
        <f>+D17</f>
        <v>117.35987231</v>
      </c>
    </row>
    <row r="21" spans="2:5" ht="31.5">
      <c r="B21" s="42">
        <v>13</v>
      </c>
      <c r="C21" s="43" t="s">
        <v>103</v>
      </c>
      <c r="D21" s="44">
        <f>+D15+D20</f>
        <v>1538.5716134099998</v>
      </c>
    </row>
    <row r="22" spans="2:5" ht="15" customHeight="1">
      <c r="B22" s="113" t="s">
        <v>4</v>
      </c>
      <c r="C22" s="114"/>
      <c r="D22" s="115"/>
    </row>
    <row r="23" spans="2:5" ht="15.75">
      <c r="B23" s="38">
        <v>14</v>
      </c>
      <c r="C23" s="39" t="s">
        <v>7</v>
      </c>
      <c r="D23" s="40">
        <v>13.86704997</v>
      </c>
    </row>
    <row r="24" spans="2:5" ht="15.75">
      <c r="B24" s="38">
        <v>15</v>
      </c>
      <c r="C24" s="39" t="s">
        <v>13</v>
      </c>
      <c r="D24" s="40">
        <v>22.933975239999999</v>
      </c>
    </row>
    <row r="25" spans="2:5" ht="31.5">
      <c r="B25" s="42">
        <v>16</v>
      </c>
      <c r="C25" s="43" t="s">
        <v>104</v>
      </c>
      <c r="D25" s="44">
        <f>+D23+D24</f>
        <v>36.801025209999999</v>
      </c>
    </row>
    <row r="26" spans="2:5" ht="15" customHeight="1">
      <c r="B26" s="113" t="s">
        <v>5</v>
      </c>
      <c r="C26" s="114"/>
      <c r="D26" s="115"/>
    </row>
    <row r="27" spans="2:5" ht="15.75">
      <c r="B27" s="42">
        <v>17</v>
      </c>
      <c r="C27" s="43" t="s">
        <v>14</v>
      </c>
      <c r="D27" s="44">
        <v>0</v>
      </c>
    </row>
    <row r="28" spans="2:5" ht="31.5">
      <c r="B28" s="42">
        <v>18</v>
      </c>
      <c r="C28" s="43" t="s">
        <v>105</v>
      </c>
      <c r="D28" s="44">
        <f>+D25+D27</f>
        <v>36.801025209999999</v>
      </c>
    </row>
    <row r="29" spans="2:5" ht="31.5">
      <c r="B29" s="42">
        <v>19</v>
      </c>
      <c r="C29" s="43" t="s">
        <v>106</v>
      </c>
      <c r="D29" s="44">
        <f>+D28+D21</f>
        <v>1575.3726386199999</v>
      </c>
    </row>
    <row r="30" spans="2:5" ht="15" customHeight="1">
      <c r="B30" s="113" t="s">
        <v>92</v>
      </c>
      <c r="C30" s="114"/>
      <c r="D30" s="115"/>
    </row>
    <row r="31" spans="2:5" ht="31.5">
      <c r="B31" s="38">
        <v>20</v>
      </c>
      <c r="C31" s="39" t="s">
        <v>35</v>
      </c>
      <c r="D31" s="40">
        <v>6973.9267228400004</v>
      </c>
    </row>
    <row r="32" spans="2:5" ht="15.75">
      <c r="B32" s="38">
        <v>21</v>
      </c>
      <c r="C32" s="39" t="s">
        <v>93</v>
      </c>
      <c r="D32" s="40">
        <v>375.23581063</v>
      </c>
      <c r="E32" s="10"/>
    </row>
    <row r="33" spans="2:5" ht="15.75">
      <c r="B33" s="38">
        <v>22</v>
      </c>
      <c r="C33" s="39" t="s">
        <v>94</v>
      </c>
      <c r="D33" s="40">
        <v>282.5988145</v>
      </c>
      <c r="E33" s="10"/>
    </row>
    <row r="34" spans="2:5" ht="15.75">
      <c r="B34" s="38">
        <v>23</v>
      </c>
      <c r="C34" s="39" t="s">
        <v>95</v>
      </c>
      <c r="D34" s="40">
        <v>5.2562249999999998E-2</v>
      </c>
      <c r="E34" s="10"/>
    </row>
    <row r="35" spans="2:5" ht="15.75">
      <c r="B35" s="38">
        <v>24</v>
      </c>
      <c r="C35" s="39" t="s">
        <v>110</v>
      </c>
      <c r="D35" s="40">
        <v>21.08866072</v>
      </c>
      <c r="E35" s="10"/>
    </row>
    <row r="36" spans="2:5" ht="31.5">
      <c r="B36" s="42">
        <v>25</v>
      </c>
      <c r="C36" s="43" t="s">
        <v>109</v>
      </c>
      <c r="D36" s="44">
        <f>SUM(D31:D35)</f>
        <v>7652.9025709400003</v>
      </c>
      <c r="E36" s="10"/>
    </row>
    <row r="37" spans="2:5" ht="15" customHeight="1">
      <c r="B37" s="113" t="s">
        <v>133</v>
      </c>
      <c r="C37" s="114"/>
      <c r="D37" s="115"/>
    </row>
    <row r="38" spans="2:5" ht="15.75">
      <c r="B38" s="38">
        <v>26</v>
      </c>
      <c r="C38" s="39" t="s">
        <v>36</v>
      </c>
      <c r="D38" s="110">
        <f>+D15/D36</f>
        <v>0.18570885071720358</v>
      </c>
    </row>
    <row r="39" spans="2:5" ht="15.75">
      <c r="B39" s="38">
        <v>27</v>
      </c>
      <c r="C39" s="39" t="s">
        <v>37</v>
      </c>
      <c r="D39" s="110">
        <f>+D21/D36</f>
        <v>0.20104419194520312</v>
      </c>
    </row>
    <row r="40" spans="2:5" ht="15.75">
      <c r="B40" s="38">
        <v>28</v>
      </c>
      <c r="C40" s="39" t="s">
        <v>38</v>
      </c>
      <c r="D40" s="110">
        <f>+D29/D36</f>
        <v>0.2058529589285622</v>
      </c>
    </row>
    <row r="41" spans="2:5" ht="31.5">
      <c r="B41" s="38">
        <v>29</v>
      </c>
      <c r="C41" s="39" t="s">
        <v>56</v>
      </c>
      <c r="D41" s="110">
        <f>+D38-0.045</f>
        <v>0.14070885071720357</v>
      </c>
    </row>
    <row r="42" spans="2:5" ht="15.75">
      <c r="B42" s="38"/>
      <c r="C42" s="41" t="s">
        <v>98</v>
      </c>
      <c r="D42" s="110">
        <v>2.5000000000000001E-2</v>
      </c>
    </row>
    <row r="43" spans="2:5" ht="15.75">
      <c r="B43" s="38"/>
      <c r="C43" s="41" t="s">
        <v>99</v>
      </c>
      <c r="D43" s="110">
        <v>1.9699999999999999E-4</v>
      </c>
    </row>
    <row r="44" spans="2:5">
      <c r="B44" s="34"/>
      <c r="C44" s="35"/>
      <c r="D44" s="111"/>
    </row>
    <row r="45" spans="2:5">
      <c r="B45" s="34"/>
      <c r="C45" s="35"/>
      <c r="D45" s="111"/>
    </row>
    <row r="46" spans="2:5" ht="17.25" customHeight="1">
      <c r="B46" s="112" t="s">
        <v>164</v>
      </c>
      <c r="C46" s="112"/>
      <c r="D46" s="112"/>
    </row>
    <row r="47" spans="2:5" ht="12.75" customHeight="1">
      <c r="B47" s="112" t="s">
        <v>112</v>
      </c>
      <c r="C47" s="112"/>
      <c r="D47" s="112"/>
    </row>
    <row r="48" spans="2:5" ht="15">
      <c r="B48" s="36"/>
      <c r="C48" s="35"/>
      <c r="D48" s="111"/>
    </row>
  </sheetData>
  <sheetProtection algorithmName="SHA-512" hashValue="73EVtrKUyB8Kuwmi1z7Lb528hcjeNia3TRwfP6mTPWJURcDg1c6PauAIbgHgY1KGzfjkKx59RNEAVjzkjf7Ydw==" saltValue="dn5CmgNWV6GkEzqKa+GIJA==" spinCount="100000" sheet="1" objects="1" scenarios="1"/>
  <mergeCells count="12">
    <mergeCell ref="B3:C3"/>
    <mergeCell ref="B1:D1"/>
    <mergeCell ref="B26:D26"/>
    <mergeCell ref="B30:D30"/>
    <mergeCell ref="B37:D37"/>
    <mergeCell ref="B46:D46"/>
    <mergeCell ref="B47:D47"/>
    <mergeCell ref="B4:D4"/>
    <mergeCell ref="B10:D10"/>
    <mergeCell ref="B16:D16"/>
    <mergeCell ref="B18:D18"/>
    <mergeCell ref="B22:D22"/>
  </mergeCells>
  <pageMargins left="0.70866141732283472" right="0.70866141732283472" top="0.78740157480314965" bottom="0.78740157480314965" header="0.31496062992125984" footer="0.31496062992125984"/>
  <pageSetup paperSize="9" scale="12" orientation="landscape" r:id="rId1"/>
  <headerFooter>
    <oddFooter>&amp;C&amp;"Arial,Standard"&amp;14&amp;P/&amp;N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theme="3"/>
    <pageSetUpPr fitToPage="1"/>
  </sheetPr>
  <dimension ref="B1:XFD70"/>
  <sheetViews>
    <sheetView showGridLines="0" zoomScaleNormal="100" workbookViewId="0">
      <selection activeCell="B1" sqref="B1:D1"/>
    </sheetView>
  </sheetViews>
  <sheetFormatPr baseColWidth="10" defaultRowHeight="12.75"/>
  <cols>
    <col min="1" max="1" width="5.7109375" style="11" customWidth="1"/>
    <col min="2" max="2" width="65.7109375" style="11" customWidth="1"/>
    <col min="3" max="8" width="27.7109375" style="15" customWidth="1"/>
    <col min="9" max="16384" width="11.42578125" style="11"/>
  </cols>
  <sheetData>
    <row r="1" spans="2:16384" ht="18.75">
      <c r="B1" s="118" t="s">
        <v>165</v>
      </c>
      <c r="C1" s="118"/>
      <c r="D1" s="118"/>
      <c r="E1" s="12"/>
      <c r="F1" s="13"/>
      <c r="G1" s="12"/>
      <c r="H1" s="12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2" spans="2:16384">
      <c r="B2" s="14"/>
      <c r="C2" s="12"/>
      <c r="D2" s="12"/>
      <c r="E2" s="12"/>
      <c r="F2" s="12"/>
      <c r="G2" s="12"/>
      <c r="H2" s="12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pans="2:16384" ht="15.75">
      <c r="B3" s="45" t="s">
        <v>22</v>
      </c>
      <c r="C3" s="46"/>
      <c r="D3" s="46"/>
      <c r="E3" s="46"/>
      <c r="F3" s="46"/>
      <c r="G3" s="46"/>
      <c r="H3" s="4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2:16384" ht="15.75">
      <c r="B4" s="47"/>
      <c r="C4" s="48"/>
      <c r="D4" s="48"/>
      <c r="E4" s="48"/>
      <c r="F4" s="48"/>
      <c r="G4" s="48"/>
      <c r="H4" s="48"/>
    </row>
    <row r="5" spans="2:16384" ht="33.75">
      <c r="B5" s="49"/>
      <c r="C5" s="50" t="s">
        <v>166</v>
      </c>
      <c r="D5" s="50" t="s">
        <v>167</v>
      </c>
      <c r="E5" s="50" t="s">
        <v>168</v>
      </c>
      <c r="F5" s="48"/>
      <c r="G5" s="48"/>
      <c r="H5" s="48"/>
    </row>
    <row r="6" spans="2:16384" ht="15.75">
      <c r="B6" s="49" t="s">
        <v>17</v>
      </c>
      <c r="C6" s="40">
        <v>0</v>
      </c>
      <c r="D6" s="40">
        <v>0</v>
      </c>
      <c r="E6" s="40">
        <v>0</v>
      </c>
      <c r="F6" s="51"/>
      <c r="G6" s="48"/>
      <c r="H6" s="48"/>
    </row>
    <row r="7" spans="2:16384" ht="15.75">
      <c r="B7" s="49" t="s">
        <v>18</v>
      </c>
      <c r="C7" s="40">
        <v>1032.3152529700001</v>
      </c>
      <c r="D7" s="40">
        <v>305.17781017000004</v>
      </c>
      <c r="E7" s="40">
        <f>+D7*0.08</f>
        <v>24.414224813600004</v>
      </c>
      <c r="F7" s="51"/>
      <c r="G7" s="48"/>
      <c r="H7" s="48"/>
    </row>
    <row r="8" spans="2:16384" ht="15.75">
      <c r="B8" s="49" t="s">
        <v>19</v>
      </c>
      <c r="C8" s="40">
        <v>11278.32546403</v>
      </c>
      <c r="D8" s="40">
        <v>3104.8799482899999</v>
      </c>
      <c r="E8" s="40">
        <f>+D8*0.08</f>
        <v>248.39039586319998</v>
      </c>
      <c r="F8" s="51"/>
      <c r="G8" s="48"/>
      <c r="H8" s="48"/>
    </row>
    <row r="9" spans="2:16384" ht="15.75">
      <c r="B9" s="49" t="s">
        <v>20</v>
      </c>
      <c r="C9" s="40">
        <v>28999.34935389</v>
      </c>
      <c r="D9" s="40">
        <v>2228.4361288300001</v>
      </c>
      <c r="E9" s="40">
        <f>+D9*0.08</f>
        <v>178.27489030640001</v>
      </c>
      <c r="F9" s="51"/>
      <c r="G9" s="51"/>
      <c r="H9" s="48"/>
    </row>
    <row r="10" spans="2:16384" ht="15.75">
      <c r="B10" s="49" t="s">
        <v>21</v>
      </c>
      <c r="C10" s="40">
        <v>0</v>
      </c>
      <c r="D10" s="40">
        <v>0</v>
      </c>
      <c r="E10" s="40">
        <v>0</v>
      </c>
      <c r="F10" s="51"/>
      <c r="G10" s="51"/>
      <c r="H10" s="48"/>
    </row>
    <row r="11" spans="2:16384" ht="15.75">
      <c r="B11" s="49" t="s">
        <v>65</v>
      </c>
      <c r="C11" s="40">
        <v>0</v>
      </c>
      <c r="D11" s="40">
        <v>0</v>
      </c>
      <c r="E11" s="40">
        <v>0</v>
      </c>
      <c r="F11" s="51"/>
      <c r="G11" s="48"/>
      <c r="H11" s="48"/>
    </row>
    <row r="12" spans="2:16384" ht="15.75">
      <c r="B12" s="49" t="s">
        <v>54</v>
      </c>
      <c r="C12" s="40">
        <v>115.28496965000001</v>
      </c>
      <c r="D12" s="40">
        <v>115.28496965000001</v>
      </c>
      <c r="E12" s="40">
        <f>+D12*0.08</f>
        <v>9.2227975720000011</v>
      </c>
      <c r="F12" s="51"/>
      <c r="G12" s="48"/>
      <c r="H12" s="48"/>
    </row>
    <row r="13" spans="2:16384" s="16" customFormat="1" ht="15.75">
      <c r="B13" s="52" t="s">
        <v>16</v>
      </c>
      <c r="C13" s="53">
        <f>SUM(C6:C12)</f>
        <v>41425.27504054</v>
      </c>
      <c r="D13" s="53">
        <f>SUM(D6:D12)</f>
        <v>5753.77885694</v>
      </c>
      <c r="E13" s="53">
        <f>SUM(E6:E12)</f>
        <v>460.30230855519994</v>
      </c>
      <c r="F13" s="54"/>
      <c r="G13" s="54"/>
      <c r="H13" s="54"/>
    </row>
    <row r="14" spans="2:16384" ht="15.75">
      <c r="B14" s="47"/>
      <c r="C14" s="48"/>
      <c r="D14" s="51"/>
      <c r="E14" s="48"/>
      <c r="F14" s="48"/>
      <c r="G14" s="48"/>
      <c r="H14" s="48"/>
    </row>
    <row r="15" spans="2:16384" ht="15.75">
      <c r="B15" s="47"/>
      <c r="C15" s="48"/>
      <c r="D15" s="48"/>
      <c r="E15" s="48"/>
      <c r="F15" s="55"/>
      <c r="G15" s="48"/>
      <c r="H15" s="48"/>
    </row>
    <row r="16" spans="2:16384" ht="15.75">
      <c r="B16" s="45" t="s">
        <v>26</v>
      </c>
      <c r="C16" s="48"/>
      <c r="D16" s="48"/>
      <c r="E16" s="48"/>
      <c r="F16" s="48"/>
      <c r="G16" s="48"/>
      <c r="H16" s="48"/>
    </row>
    <row r="17" spans="2:8" ht="15.75">
      <c r="B17" s="45"/>
      <c r="C17" s="48"/>
      <c r="D17" s="48"/>
      <c r="E17" s="48"/>
      <c r="F17" s="48"/>
      <c r="G17" s="48"/>
      <c r="H17" s="48"/>
    </row>
    <row r="18" spans="2:8" ht="15.75">
      <c r="B18" s="56"/>
      <c r="C18" s="37" t="s">
        <v>39</v>
      </c>
      <c r="D18" s="42" t="s">
        <v>40</v>
      </c>
      <c r="E18" s="42" t="s">
        <v>41</v>
      </c>
      <c r="F18" s="42" t="s">
        <v>42</v>
      </c>
      <c r="G18" s="42" t="s">
        <v>43</v>
      </c>
      <c r="H18" s="120" t="s">
        <v>23</v>
      </c>
    </row>
    <row r="19" spans="2:8" s="16" customFormat="1" ht="15.75">
      <c r="B19" s="57"/>
      <c r="C19" s="38" t="s">
        <v>66</v>
      </c>
      <c r="D19" s="38" t="s">
        <v>44</v>
      </c>
      <c r="E19" s="38" t="s">
        <v>45</v>
      </c>
      <c r="F19" s="38" t="s">
        <v>46</v>
      </c>
      <c r="G19" s="38" t="s">
        <v>47</v>
      </c>
      <c r="H19" s="120"/>
    </row>
    <row r="20" spans="2:8" s="16" customFormat="1" ht="18">
      <c r="B20" s="113" t="s">
        <v>169</v>
      </c>
      <c r="C20" s="114"/>
      <c r="D20" s="114"/>
      <c r="E20" s="114"/>
      <c r="F20" s="114"/>
      <c r="G20" s="114"/>
      <c r="H20" s="115"/>
    </row>
    <row r="21" spans="2:8" s="16" customFormat="1" ht="15.75">
      <c r="B21" s="57" t="s">
        <v>24</v>
      </c>
      <c r="C21" s="40">
        <v>225.05205850999999</v>
      </c>
      <c r="D21" s="40">
        <v>563.3515981168282</v>
      </c>
      <c r="E21" s="40">
        <v>160.50974360000001</v>
      </c>
      <c r="F21" s="40">
        <v>83.401852750000003</v>
      </c>
      <c r="G21" s="40">
        <v>0</v>
      </c>
      <c r="H21" s="40">
        <f>+SUM(C21:G21)</f>
        <v>1032.3152529768283</v>
      </c>
    </row>
    <row r="22" spans="2:8" s="16" customFormat="1" ht="15.75">
      <c r="B22" s="57" t="s">
        <v>15</v>
      </c>
      <c r="C22" s="40">
        <v>692.81847219999986</v>
      </c>
      <c r="D22" s="40">
        <v>5157.6581721969178</v>
      </c>
      <c r="E22" s="40">
        <v>5002.5524587102318</v>
      </c>
      <c r="F22" s="40">
        <v>313.02494192607082</v>
      </c>
      <c r="G22" s="40">
        <v>112.27141905811975</v>
      </c>
      <c r="H22" s="40">
        <f>+SUM(C22:G22)</f>
        <v>11278.32546409134</v>
      </c>
    </row>
    <row r="23" spans="2:8" s="16" customFormat="1" ht="15.75">
      <c r="B23" s="41" t="s">
        <v>25</v>
      </c>
      <c r="C23" s="40">
        <v>585.75570945999993</v>
      </c>
      <c r="D23" s="40">
        <v>3263.2188712200004</v>
      </c>
      <c r="E23" s="40">
        <v>4249.6219723021368</v>
      </c>
      <c r="F23" s="40">
        <v>221.35158933607067</v>
      </c>
      <c r="G23" s="40">
        <v>112.27141905811975</v>
      </c>
      <c r="H23" s="40">
        <f>+SUM(C23:G23)</f>
        <v>8432.219561376327</v>
      </c>
    </row>
    <row r="24" spans="2:8" s="16" customFormat="1" ht="15.75">
      <c r="B24" s="41" t="s">
        <v>107</v>
      </c>
      <c r="C24" s="40">
        <v>95.812762739999997</v>
      </c>
      <c r="D24" s="40">
        <v>373.59534068692483</v>
      </c>
      <c r="E24" s="40">
        <v>202.25466167657254</v>
      </c>
      <c r="F24" s="40">
        <v>0</v>
      </c>
      <c r="G24" s="40">
        <v>0</v>
      </c>
      <c r="H24" s="40">
        <f>+SUM(C24:G24)</f>
        <v>671.66276510349735</v>
      </c>
    </row>
    <row r="25" spans="2:8" s="16" customFormat="1" ht="18">
      <c r="B25" s="113" t="s">
        <v>170</v>
      </c>
      <c r="C25" s="114"/>
      <c r="D25" s="114"/>
      <c r="E25" s="114"/>
      <c r="F25" s="114"/>
      <c r="G25" s="114"/>
      <c r="H25" s="115"/>
    </row>
    <row r="26" spans="2:8" s="16" customFormat="1" ht="15.75">
      <c r="B26" s="57" t="s">
        <v>24</v>
      </c>
      <c r="C26" s="58">
        <v>0.19092275407065801</v>
      </c>
      <c r="D26" s="58">
        <v>0.210568495572449</v>
      </c>
      <c r="E26" s="58">
        <v>0.46733732132134598</v>
      </c>
      <c r="F26" s="58">
        <v>0.82221146160329195</v>
      </c>
      <c r="G26" s="59" t="s">
        <v>108</v>
      </c>
      <c r="H26" s="59">
        <f>+D7/C7</f>
        <v>0.29562462560927477</v>
      </c>
    </row>
    <row r="27" spans="2:8" s="16" customFormat="1" ht="15.75">
      <c r="B27" s="57" t="s">
        <v>15</v>
      </c>
      <c r="C27" s="59">
        <v>9.81068972283098E-2</v>
      </c>
      <c r="D27" s="58">
        <v>0.18072378383990001</v>
      </c>
      <c r="E27" s="58">
        <v>0.36540632798188399</v>
      </c>
      <c r="F27" s="58">
        <v>0.88438272940694596</v>
      </c>
      <c r="G27" s="59" t="s">
        <v>108</v>
      </c>
      <c r="H27" s="59">
        <f>+D8/C8</f>
        <v>0.27529618277043022</v>
      </c>
    </row>
    <row r="28" spans="2:8" s="16" customFormat="1" ht="15.75">
      <c r="B28" s="41" t="s">
        <v>25</v>
      </c>
      <c r="C28" s="59">
        <v>9.7288370475356906E-2</v>
      </c>
      <c r="D28" s="58">
        <v>0.170519060724838</v>
      </c>
      <c r="E28" s="58">
        <v>0.359444436282499</v>
      </c>
      <c r="F28" s="58">
        <v>0.692600962219731</v>
      </c>
      <c r="G28" s="59" t="s">
        <v>108</v>
      </c>
      <c r="H28" s="59">
        <v>0.27208014647171019</v>
      </c>
    </row>
    <row r="29" spans="2:8" s="16" customFormat="1" ht="15.75">
      <c r="B29" s="41" t="s">
        <v>107</v>
      </c>
      <c r="C29" s="59">
        <v>9.66536949271566E-2</v>
      </c>
      <c r="D29" s="58">
        <v>0.18149358567357399</v>
      </c>
      <c r="E29" s="58">
        <v>0.36068247874245102</v>
      </c>
      <c r="F29" s="58" t="s">
        <v>108</v>
      </c>
      <c r="G29" s="59" t="s">
        <v>108</v>
      </c>
      <c r="H29" s="59">
        <v>0.2233494783648107</v>
      </c>
    </row>
    <row r="30" spans="2:8" s="16" customFormat="1" ht="15.75">
      <c r="B30" s="60"/>
      <c r="C30" s="61"/>
      <c r="D30" s="62"/>
      <c r="E30" s="62"/>
      <c r="F30" s="62"/>
      <c r="G30" s="61"/>
      <c r="H30" s="61"/>
    </row>
    <row r="31" spans="2:8" ht="15.75">
      <c r="B31" s="47"/>
      <c r="C31" s="48"/>
      <c r="D31" s="48"/>
      <c r="E31" s="48"/>
      <c r="F31" s="48"/>
      <c r="G31" s="48"/>
      <c r="H31" s="48"/>
    </row>
    <row r="32" spans="2:8" ht="15.75">
      <c r="B32" s="45" t="s">
        <v>55</v>
      </c>
      <c r="C32" s="48"/>
      <c r="D32" s="48"/>
      <c r="E32" s="48"/>
      <c r="F32" s="48"/>
      <c r="G32" s="48"/>
      <c r="H32" s="48"/>
    </row>
    <row r="33" spans="2:16384" ht="15.75">
      <c r="B33" s="45"/>
      <c r="C33" s="48"/>
      <c r="D33" s="48"/>
      <c r="E33" s="48"/>
      <c r="F33" s="48"/>
      <c r="G33" s="48"/>
      <c r="H33" s="48"/>
    </row>
    <row r="34" spans="2:16384" ht="15.75">
      <c r="B34" s="56"/>
      <c r="C34" s="37" t="s">
        <v>48</v>
      </c>
      <c r="D34" s="37" t="s">
        <v>48</v>
      </c>
      <c r="E34" s="37" t="s">
        <v>48</v>
      </c>
      <c r="F34" s="37" t="s">
        <v>48</v>
      </c>
      <c r="G34" s="37" t="s">
        <v>48</v>
      </c>
      <c r="H34" s="120" t="s">
        <v>23</v>
      </c>
    </row>
    <row r="35" spans="2:16384" s="16" customFormat="1" ht="15.75">
      <c r="B35" s="57"/>
      <c r="C35" s="37" t="s">
        <v>49</v>
      </c>
      <c r="D35" s="42" t="s">
        <v>50</v>
      </c>
      <c r="E35" s="42" t="s">
        <v>51</v>
      </c>
      <c r="F35" s="42" t="s">
        <v>52</v>
      </c>
      <c r="G35" s="42" t="s">
        <v>53</v>
      </c>
      <c r="H35" s="120"/>
    </row>
    <row r="36" spans="2:16384" s="16" customFormat="1" ht="18">
      <c r="B36" s="113" t="s">
        <v>169</v>
      </c>
      <c r="C36" s="114"/>
      <c r="D36" s="114"/>
      <c r="E36" s="114"/>
      <c r="F36" s="114"/>
      <c r="G36" s="114"/>
      <c r="H36" s="115"/>
    </row>
    <row r="37" spans="2:16384" s="16" customFormat="1" ht="31.5">
      <c r="B37" s="63" t="s">
        <v>27</v>
      </c>
      <c r="C37" s="40">
        <v>24380.858015822669</v>
      </c>
      <c r="D37" s="40">
        <v>3951.3210419902211</v>
      </c>
      <c r="E37" s="40">
        <v>566.3558405031099</v>
      </c>
      <c r="F37" s="40">
        <v>34.687921976381553</v>
      </c>
      <c r="G37" s="40">
        <v>66.126533838133412</v>
      </c>
      <c r="H37" s="40">
        <f>SUM(C37:G37)</f>
        <v>28999.349354130518</v>
      </c>
    </row>
    <row r="38" spans="2:16384" s="16" customFormat="1" ht="18">
      <c r="B38" s="122" t="s">
        <v>170</v>
      </c>
      <c r="C38" s="123"/>
      <c r="D38" s="123"/>
      <c r="E38" s="123"/>
      <c r="F38" s="123"/>
      <c r="G38" s="123"/>
      <c r="H38" s="124"/>
    </row>
    <row r="39" spans="2:16384" s="16" customFormat="1" ht="31.5">
      <c r="B39" s="63" t="s">
        <v>27</v>
      </c>
      <c r="C39" s="58">
        <v>3.1643845600338276E-2</v>
      </c>
      <c r="D39" s="58">
        <v>0.17486743698728868</v>
      </c>
      <c r="E39" s="58">
        <v>0.83302781051001673</v>
      </c>
      <c r="F39" s="58">
        <v>1.6693460138555334</v>
      </c>
      <c r="G39" s="58">
        <v>3.5731243679609004</v>
      </c>
      <c r="H39" s="58">
        <v>7.68443492390192E-2</v>
      </c>
    </row>
    <row r="40" spans="2:16384" s="16" customFormat="1" ht="18">
      <c r="B40" s="113" t="s">
        <v>171</v>
      </c>
      <c r="C40" s="114"/>
      <c r="D40" s="114"/>
      <c r="E40" s="114"/>
      <c r="F40" s="114"/>
      <c r="G40" s="114"/>
      <c r="H40" s="115"/>
    </row>
    <row r="41" spans="2:16384" s="16" customFormat="1" ht="31.5">
      <c r="B41" s="57" t="s">
        <v>27</v>
      </c>
      <c r="C41" s="59">
        <v>0.13400347173435007</v>
      </c>
      <c r="D41" s="59">
        <v>0.29676424336385054</v>
      </c>
      <c r="E41" s="59">
        <v>0.25766830132979046</v>
      </c>
      <c r="F41" s="59">
        <v>0.25941556331264265</v>
      </c>
      <c r="G41" s="59">
        <v>0.47628698712381007</v>
      </c>
      <c r="H41" s="59">
        <v>0.1595262053146187</v>
      </c>
    </row>
    <row r="42" spans="2:16384" s="16" customFormat="1" ht="15.75">
      <c r="B42" s="64"/>
      <c r="C42" s="65"/>
      <c r="D42" s="65"/>
      <c r="E42" s="65"/>
      <c r="F42" s="65"/>
      <c r="G42" s="65"/>
      <c r="H42" s="65"/>
    </row>
    <row r="43" spans="2:16384" s="16" customFormat="1" ht="15.75">
      <c r="B43" s="64"/>
      <c r="C43" s="65"/>
      <c r="D43" s="65"/>
      <c r="E43" s="65"/>
      <c r="F43" s="65"/>
      <c r="G43" s="65"/>
      <c r="H43" s="65"/>
    </row>
    <row r="44" spans="2:16384" ht="18.75" customHeight="1">
      <c r="B44" s="118" t="s">
        <v>174</v>
      </c>
      <c r="C44" s="119"/>
      <c r="D44" s="119"/>
      <c r="E44" s="46"/>
      <c r="F44" s="46"/>
      <c r="G44" s="46"/>
      <c r="H44" s="4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N44" s="14"/>
      <c r="XEO44" s="14"/>
      <c r="XEP44" s="14"/>
      <c r="XEQ44" s="14"/>
      <c r="XER44" s="14"/>
      <c r="XES44" s="14"/>
      <c r="XET44" s="14"/>
      <c r="XEU44" s="14"/>
      <c r="XEV44" s="14"/>
      <c r="XEW44" s="14"/>
      <c r="XEX44" s="14"/>
      <c r="XEY44" s="14"/>
      <c r="XEZ44" s="14"/>
      <c r="XFA44" s="14"/>
      <c r="XFB44" s="14"/>
      <c r="XFC44" s="14"/>
      <c r="XFD44" s="14"/>
    </row>
    <row r="45" spans="2:16384" ht="15.75">
      <c r="B45" s="66"/>
      <c r="C45" s="46"/>
      <c r="D45" s="46"/>
      <c r="E45" s="46"/>
      <c r="F45" s="46"/>
      <c r="G45" s="46"/>
      <c r="H45" s="4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N45" s="14"/>
      <c r="XEO45" s="14"/>
      <c r="XEP45" s="14"/>
      <c r="XEQ45" s="14"/>
      <c r="XER45" s="14"/>
      <c r="XES45" s="14"/>
      <c r="XET45" s="14"/>
      <c r="XEU45" s="14"/>
      <c r="XEV45" s="14"/>
      <c r="XEW45" s="14"/>
      <c r="XEX45" s="14"/>
      <c r="XEY45" s="14"/>
      <c r="XEZ45" s="14"/>
      <c r="XFA45" s="14"/>
      <c r="XFB45" s="14"/>
      <c r="XFC45" s="14"/>
      <c r="XFD45" s="14"/>
    </row>
    <row r="46" spans="2:16384" ht="33.75">
      <c r="B46" s="49"/>
      <c r="C46" s="50" t="s">
        <v>166</v>
      </c>
      <c r="D46" s="50" t="s">
        <v>167</v>
      </c>
      <c r="E46" s="50" t="s">
        <v>168</v>
      </c>
      <c r="F46" s="65"/>
      <c r="G46" s="48"/>
      <c r="H46" s="48"/>
      <c r="I46" s="15"/>
    </row>
    <row r="47" spans="2:16384" ht="15.75">
      <c r="B47" s="49" t="s">
        <v>28</v>
      </c>
      <c r="C47" s="40">
        <v>1835.6322483499998</v>
      </c>
      <c r="D47" s="40">
        <v>0</v>
      </c>
      <c r="E47" s="40">
        <f>+D47*0.08</f>
        <v>0</v>
      </c>
      <c r="F47" s="51"/>
      <c r="G47" s="48"/>
      <c r="H47" s="48"/>
      <c r="I47" s="15"/>
    </row>
    <row r="48" spans="2:16384" ht="15.75">
      <c r="B48" s="49" t="s">
        <v>29</v>
      </c>
      <c r="C48" s="40">
        <v>2604.6483288499999</v>
      </c>
      <c r="D48" s="40">
        <v>0</v>
      </c>
      <c r="E48" s="40">
        <f t="shared" ref="E48:E62" si="0">+D48*0.08</f>
        <v>0</v>
      </c>
      <c r="F48" s="51"/>
      <c r="G48" s="48"/>
      <c r="H48" s="48"/>
      <c r="I48" s="15"/>
    </row>
    <row r="49" spans="2:9" ht="15.75">
      <c r="B49" s="49" t="s">
        <v>30</v>
      </c>
      <c r="C49" s="40">
        <v>324.56359938999998</v>
      </c>
      <c r="D49" s="40">
        <v>2.6038802999999997</v>
      </c>
      <c r="E49" s="40">
        <f t="shared" si="0"/>
        <v>0.20831042399999999</v>
      </c>
      <c r="F49" s="51"/>
      <c r="G49" s="48"/>
      <c r="H49" s="48"/>
      <c r="I49" s="15"/>
    </row>
    <row r="50" spans="2:9" ht="15.75">
      <c r="B50" s="49" t="s">
        <v>31</v>
      </c>
      <c r="C50" s="40">
        <v>77.519065310000002</v>
      </c>
      <c r="D50" s="40">
        <v>0</v>
      </c>
      <c r="E50" s="40">
        <f t="shared" si="0"/>
        <v>0</v>
      </c>
      <c r="F50" s="51"/>
      <c r="G50" s="48"/>
      <c r="H50" s="48"/>
      <c r="I50" s="15"/>
    </row>
    <row r="51" spans="2:9" ht="15.75">
      <c r="B51" s="49" t="s">
        <v>57</v>
      </c>
      <c r="C51" s="40">
        <v>0</v>
      </c>
      <c r="D51" s="40">
        <v>0</v>
      </c>
      <c r="E51" s="40">
        <f t="shared" si="0"/>
        <v>0</v>
      </c>
      <c r="F51" s="51"/>
      <c r="G51" s="48"/>
      <c r="H51" s="48"/>
      <c r="I51" s="15"/>
    </row>
    <row r="52" spans="2:9" ht="15.75">
      <c r="B52" s="49" t="s">
        <v>24</v>
      </c>
      <c r="C52" s="40">
        <v>316.87108594</v>
      </c>
      <c r="D52" s="40">
        <v>9.3264990000000006E-2</v>
      </c>
      <c r="E52" s="40">
        <f t="shared" si="0"/>
        <v>7.4611992000000009E-3</v>
      </c>
      <c r="F52" s="51"/>
      <c r="G52" s="48"/>
      <c r="H52" s="48"/>
      <c r="I52" s="15"/>
    </row>
    <row r="53" spans="2:9" ht="15.75">
      <c r="B53" s="49" t="s">
        <v>15</v>
      </c>
      <c r="C53" s="40">
        <v>710.88134695000008</v>
      </c>
      <c r="D53" s="40">
        <v>670.12237313000003</v>
      </c>
      <c r="E53" s="40">
        <f t="shared" si="0"/>
        <v>53.609789850400006</v>
      </c>
      <c r="F53" s="51"/>
      <c r="G53" s="48"/>
      <c r="H53" s="48"/>
      <c r="I53" s="15"/>
    </row>
    <row r="54" spans="2:9" ht="15.75">
      <c r="B54" s="49" t="s">
        <v>32</v>
      </c>
      <c r="C54" s="40">
        <v>7.7484260000000003</v>
      </c>
      <c r="D54" s="40">
        <v>5.8094810800000003</v>
      </c>
      <c r="E54" s="40">
        <f t="shared" si="0"/>
        <v>0.46475848640000006</v>
      </c>
      <c r="F54" s="51"/>
      <c r="G54" s="48"/>
      <c r="H54" s="48"/>
      <c r="I54" s="15"/>
    </row>
    <row r="55" spans="2:9" ht="15.75">
      <c r="B55" s="49" t="s">
        <v>58</v>
      </c>
      <c r="C55" s="40">
        <v>275.47945892000001</v>
      </c>
      <c r="D55" s="40">
        <v>121.00206925000001</v>
      </c>
      <c r="E55" s="40">
        <f t="shared" si="0"/>
        <v>9.6801655400000008</v>
      </c>
      <c r="F55" s="51"/>
      <c r="G55" s="48"/>
      <c r="H55" s="48"/>
      <c r="I55" s="15"/>
    </row>
    <row r="56" spans="2:9" ht="15.75">
      <c r="B56" s="49" t="s">
        <v>34</v>
      </c>
      <c r="C56" s="40">
        <v>0.31487953999999996</v>
      </c>
      <c r="D56" s="40">
        <v>0.45603384000000002</v>
      </c>
      <c r="E56" s="40">
        <f t="shared" si="0"/>
        <v>3.6482707200000006E-2</v>
      </c>
      <c r="F56" s="51"/>
      <c r="G56" s="48"/>
      <c r="H56" s="48"/>
      <c r="I56" s="15"/>
    </row>
    <row r="57" spans="2:9" ht="15.75">
      <c r="B57" s="49" t="s">
        <v>33</v>
      </c>
      <c r="C57" s="40">
        <v>76.630954560000006</v>
      </c>
      <c r="D57" s="40">
        <v>114.94643184</v>
      </c>
      <c r="E57" s="40">
        <f t="shared" si="0"/>
        <v>9.1957145471999997</v>
      </c>
      <c r="F57" s="51"/>
      <c r="G57" s="48"/>
      <c r="H57" s="48"/>
      <c r="I57" s="15"/>
    </row>
    <row r="58" spans="2:9" ht="15.75">
      <c r="B58" s="49" t="s">
        <v>59</v>
      </c>
      <c r="C58" s="40">
        <v>0</v>
      </c>
      <c r="D58" s="40">
        <v>0</v>
      </c>
      <c r="E58" s="40">
        <f t="shared" si="0"/>
        <v>0</v>
      </c>
      <c r="F58" s="51"/>
      <c r="G58" s="48"/>
      <c r="H58" s="48"/>
      <c r="I58" s="15"/>
    </row>
    <row r="59" spans="2:9" ht="15.75">
      <c r="B59" s="49" t="s">
        <v>61</v>
      </c>
      <c r="C59" s="40">
        <v>0</v>
      </c>
      <c r="D59" s="40">
        <v>0</v>
      </c>
      <c r="E59" s="40">
        <f t="shared" si="0"/>
        <v>0</v>
      </c>
      <c r="F59" s="51"/>
      <c r="G59" s="48"/>
      <c r="H59" s="48"/>
      <c r="I59" s="15"/>
    </row>
    <row r="60" spans="2:9" ht="15.75">
      <c r="B60" s="49" t="s">
        <v>63</v>
      </c>
      <c r="C60" s="40">
        <v>0</v>
      </c>
      <c r="D60" s="40">
        <v>0</v>
      </c>
      <c r="E60" s="40">
        <f t="shared" si="0"/>
        <v>0</v>
      </c>
      <c r="F60" s="51"/>
      <c r="G60" s="48"/>
      <c r="H60" s="48"/>
      <c r="I60" s="15"/>
    </row>
    <row r="61" spans="2:9" ht="15.75">
      <c r="B61" s="49" t="s">
        <v>62</v>
      </c>
      <c r="C61" s="40">
        <v>145.47409253999999</v>
      </c>
      <c r="D61" s="40">
        <v>116.61203258</v>
      </c>
      <c r="E61" s="40">
        <f t="shared" si="0"/>
        <v>9.3289626064000011</v>
      </c>
      <c r="F61" s="51"/>
      <c r="G61" s="48"/>
      <c r="H61" s="48"/>
      <c r="I61" s="15"/>
    </row>
    <row r="62" spans="2:9" ht="15.75">
      <c r="B62" s="49" t="s">
        <v>111</v>
      </c>
      <c r="C62" s="40">
        <v>184.60530012999999</v>
      </c>
      <c r="D62" s="40">
        <v>184.60530012999999</v>
      </c>
      <c r="E62" s="40">
        <f t="shared" si="0"/>
        <v>14.768424010399999</v>
      </c>
      <c r="F62" s="51"/>
      <c r="G62" s="48"/>
      <c r="H62" s="48"/>
      <c r="I62" s="15"/>
    </row>
    <row r="63" spans="2:9" ht="15.75">
      <c r="B63" s="49" t="s">
        <v>60</v>
      </c>
      <c r="C63" s="40">
        <v>3.8479659900000001</v>
      </c>
      <c r="D63" s="40">
        <v>3.84443651</v>
      </c>
      <c r="E63" s="40">
        <f>+D63*0.08-0.1</f>
        <v>0.20755492080000001</v>
      </c>
      <c r="F63" s="51"/>
      <c r="G63" s="48"/>
      <c r="H63" s="48"/>
      <c r="I63" s="15"/>
    </row>
    <row r="64" spans="2:9" s="16" customFormat="1" ht="15.75">
      <c r="B64" s="52" t="s">
        <v>16</v>
      </c>
      <c r="C64" s="53">
        <f>SUM(C47:C63)</f>
        <v>6564.2167524699989</v>
      </c>
      <c r="D64" s="53">
        <f>SUM(D47:D63)</f>
        <v>1220.0953036499998</v>
      </c>
      <c r="E64" s="53">
        <f>SUM(E47:E63)</f>
        <v>97.507624292000003</v>
      </c>
      <c r="F64" s="67"/>
      <c r="G64" s="54"/>
      <c r="H64" s="54"/>
      <c r="I64" s="13"/>
    </row>
    <row r="65" spans="2:8" ht="15.75">
      <c r="B65" s="66"/>
      <c r="C65" s="51"/>
      <c r="D65" s="51"/>
      <c r="E65" s="51"/>
      <c r="F65" s="48"/>
      <c r="G65" s="48"/>
      <c r="H65" s="48"/>
    </row>
    <row r="66" spans="2:8" ht="15.75">
      <c r="B66" s="47"/>
      <c r="C66" s="48"/>
      <c r="D66" s="51"/>
      <c r="E66" s="48"/>
      <c r="F66" s="48"/>
      <c r="G66" s="48"/>
      <c r="H66" s="48"/>
    </row>
    <row r="67" spans="2:8" ht="15.75">
      <c r="B67" s="121" t="s">
        <v>172</v>
      </c>
      <c r="C67" s="121"/>
      <c r="D67" s="121"/>
      <c r="E67" s="121"/>
      <c r="F67" s="48"/>
      <c r="G67" s="48"/>
      <c r="H67" s="48"/>
    </row>
    <row r="68" spans="2:8" ht="15.75">
      <c r="B68" s="121" t="s">
        <v>173</v>
      </c>
      <c r="C68" s="121"/>
      <c r="D68" s="121"/>
      <c r="E68" s="121"/>
      <c r="F68" s="48"/>
      <c r="G68" s="48"/>
      <c r="H68" s="48"/>
    </row>
    <row r="69" spans="2:8" ht="15.75">
      <c r="B69" s="47"/>
      <c r="C69" s="48"/>
      <c r="D69" s="48"/>
      <c r="E69" s="48"/>
      <c r="F69" s="48"/>
      <c r="G69" s="48"/>
      <c r="H69" s="48"/>
    </row>
    <row r="70" spans="2:8" ht="15.75">
      <c r="B70" s="112" t="s">
        <v>112</v>
      </c>
      <c r="C70" s="112"/>
      <c r="D70" s="112"/>
      <c r="E70" s="112"/>
      <c r="F70" s="48"/>
      <c r="G70" s="48"/>
      <c r="H70" s="48"/>
    </row>
  </sheetData>
  <sheetProtection algorithmName="SHA-512" hashValue="XvnM8K2M9APTreXDXj6AhHPHUHVoDSYVugJ3hUsZIbH/HT3/WgUYTRnXtc7mZw/IoK1Fj1JvBEPkuUQEBk5JlA==" saltValue="PfxlXYXcm5ElabSntlrVoA==" spinCount="100000" sheet="1" objects="1" scenarios="1"/>
  <mergeCells count="12">
    <mergeCell ref="B1:D1"/>
    <mergeCell ref="B44:D44"/>
    <mergeCell ref="B70:E70"/>
    <mergeCell ref="B25:H25"/>
    <mergeCell ref="B20:H20"/>
    <mergeCell ref="H18:H19"/>
    <mergeCell ref="B67:E67"/>
    <mergeCell ref="B68:E68"/>
    <mergeCell ref="H34:H35"/>
    <mergeCell ref="B36:H36"/>
    <mergeCell ref="B38:H38"/>
    <mergeCell ref="B40:H40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&amp;C&amp;"Arial,Standard"&amp;16&amp;P/&amp;N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3"/>
    <pageSetUpPr fitToPage="1"/>
  </sheetPr>
  <dimension ref="B1:R31"/>
  <sheetViews>
    <sheetView showGridLines="0" zoomScaleNormal="100" workbookViewId="0">
      <selection activeCell="B1" sqref="B1:D1"/>
    </sheetView>
  </sheetViews>
  <sheetFormatPr baseColWidth="10" defaultColWidth="118.7109375" defaultRowHeight="12.75"/>
  <cols>
    <col min="1" max="1" width="5.7109375" style="11" customWidth="1"/>
    <col min="2" max="2" width="3.85546875" style="26" bestFit="1" customWidth="1"/>
    <col min="3" max="3" width="94.5703125" style="27" customWidth="1"/>
    <col min="4" max="4" width="20.7109375" style="28" customWidth="1"/>
    <col min="5" max="16384" width="118.7109375" style="11"/>
  </cols>
  <sheetData>
    <row r="1" spans="2:18" s="25" customFormat="1" ht="18.75" customHeight="1">
      <c r="B1" s="118" t="s">
        <v>158</v>
      </c>
      <c r="C1" s="125"/>
      <c r="D1" s="125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3" spans="2:18" ht="15.75">
      <c r="B3" s="68" t="s">
        <v>132</v>
      </c>
      <c r="C3" s="69"/>
      <c r="D3" s="109">
        <v>44012</v>
      </c>
    </row>
    <row r="4" spans="2:18" s="16" customFormat="1" ht="15" customHeight="1">
      <c r="B4" s="113" t="s">
        <v>67</v>
      </c>
      <c r="C4" s="114"/>
      <c r="D4" s="115"/>
    </row>
    <row r="5" spans="2:18" ht="15.75">
      <c r="B5" s="70">
        <v>1</v>
      </c>
      <c r="C5" s="71" t="s">
        <v>76</v>
      </c>
      <c r="D5" s="72">
        <v>44964.494519710002</v>
      </c>
    </row>
    <row r="6" spans="2:18" ht="15.75">
      <c r="B6" s="70">
        <v>2</v>
      </c>
      <c r="C6" s="71" t="s">
        <v>68</v>
      </c>
      <c r="D6" s="72">
        <v>-10.96094371</v>
      </c>
    </row>
    <row r="7" spans="2:18" ht="31.5">
      <c r="B7" s="42">
        <v>3</v>
      </c>
      <c r="C7" s="43" t="s">
        <v>88</v>
      </c>
      <c r="D7" s="44">
        <f>+D5+D6</f>
        <v>44953.533576000002</v>
      </c>
    </row>
    <row r="8" spans="2:18" s="16" customFormat="1" ht="15" customHeight="1">
      <c r="B8" s="113" t="s">
        <v>70</v>
      </c>
      <c r="C8" s="114"/>
      <c r="D8" s="115"/>
    </row>
    <row r="9" spans="2:18" ht="15.75">
      <c r="B9" s="70">
        <v>4</v>
      </c>
      <c r="C9" s="71" t="s">
        <v>69</v>
      </c>
      <c r="D9" s="72">
        <v>58.483311390000104</v>
      </c>
    </row>
    <row r="10" spans="2:18" ht="47.25">
      <c r="B10" s="38">
        <v>5</v>
      </c>
      <c r="C10" s="39" t="s">
        <v>72</v>
      </c>
      <c r="D10" s="72">
        <v>531.48524334000001</v>
      </c>
    </row>
    <row r="11" spans="2:18" ht="15.75">
      <c r="B11" s="70">
        <v>6</v>
      </c>
      <c r="C11" s="71" t="s">
        <v>71</v>
      </c>
      <c r="D11" s="72">
        <v>-1865.29</v>
      </c>
    </row>
    <row r="12" spans="2:18" ht="15.75">
      <c r="B12" s="42">
        <v>7</v>
      </c>
      <c r="C12" s="43" t="s">
        <v>73</v>
      </c>
      <c r="D12" s="44">
        <f>+SUM(D9:D11)</f>
        <v>-1275.3214452699999</v>
      </c>
    </row>
    <row r="13" spans="2:18" s="16" customFormat="1" ht="15" customHeight="1">
      <c r="B13" s="113" t="s">
        <v>74</v>
      </c>
      <c r="C13" s="114"/>
      <c r="D13" s="115"/>
    </row>
    <row r="14" spans="2:18" ht="15.75">
      <c r="B14" s="70">
        <v>8</v>
      </c>
      <c r="C14" s="71" t="s">
        <v>75</v>
      </c>
      <c r="D14" s="72">
        <v>0</v>
      </c>
    </row>
    <row r="15" spans="2:18" ht="15.75">
      <c r="B15" s="70">
        <v>9</v>
      </c>
      <c r="C15" s="71" t="s">
        <v>77</v>
      </c>
      <c r="D15" s="72">
        <v>0</v>
      </c>
    </row>
    <row r="16" spans="2:18" ht="15.75">
      <c r="B16" s="70">
        <v>10</v>
      </c>
      <c r="C16" s="71" t="s">
        <v>78</v>
      </c>
      <c r="D16" s="72">
        <v>0</v>
      </c>
    </row>
    <row r="17" spans="2:4" ht="31.5">
      <c r="B17" s="42">
        <v>11</v>
      </c>
      <c r="C17" s="43" t="s">
        <v>82</v>
      </c>
      <c r="D17" s="44">
        <f>+SUM(D14:D16)</f>
        <v>0</v>
      </c>
    </row>
    <row r="18" spans="2:4" s="16" customFormat="1" ht="15" customHeight="1">
      <c r="B18" s="113" t="s">
        <v>81</v>
      </c>
      <c r="C18" s="114"/>
      <c r="D18" s="115"/>
    </row>
    <row r="19" spans="2:4" ht="15.75">
      <c r="B19" s="70">
        <v>12</v>
      </c>
      <c r="C19" s="71" t="s">
        <v>79</v>
      </c>
      <c r="D19" s="72">
        <v>4406.7823506499999</v>
      </c>
    </row>
    <row r="20" spans="2:4" ht="15.75">
      <c r="B20" s="70">
        <v>13</v>
      </c>
      <c r="C20" s="71" t="s">
        <v>80</v>
      </c>
      <c r="D20" s="72">
        <v>-2242.3817240199996</v>
      </c>
    </row>
    <row r="21" spans="2:4" ht="15.75">
      <c r="B21" s="42">
        <v>14</v>
      </c>
      <c r="C21" s="43" t="s">
        <v>96</v>
      </c>
      <c r="D21" s="44">
        <v>2164.4006266300003</v>
      </c>
    </row>
    <row r="22" spans="2:4" s="16" customFormat="1" ht="15" customHeight="1">
      <c r="B22" s="113" t="s">
        <v>83</v>
      </c>
      <c r="C22" s="114"/>
      <c r="D22" s="115"/>
    </row>
    <row r="23" spans="2:4" ht="15.75">
      <c r="B23" s="42">
        <v>15</v>
      </c>
      <c r="C23" s="43" t="s">
        <v>3</v>
      </c>
      <c r="D23" s="44">
        <f>+'1'!D21</f>
        <v>1538.5716134099998</v>
      </c>
    </row>
    <row r="24" spans="2:4" ht="15.75">
      <c r="B24" s="42">
        <v>16</v>
      </c>
      <c r="C24" s="43" t="s">
        <v>97</v>
      </c>
      <c r="D24" s="44">
        <f>+D7+D12+D17+D21</f>
        <v>45842.612757360002</v>
      </c>
    </row>
    <row r="25" spans="2:4" s="16" customFormat="1" ht="15" customHeight="1">
      <c r="B25" s="113" t="s">
        <v>85</v>
      </c>
      <c r="C25" s="114"/>
      <c r="D25" s="115"/>
    </row>
    <row r="26" spans="2:4" s="16" customFormat="1" ht="15.75">
      <c r="B26" s="73">
        <v>17</v>
      </c>
      <c r="C26" s="74" t="s">
        <v>84</v>
      </c>
      <c r="D26" s="75">
        <f>+D23/D24</f>
        <v>3.3562040225619191E-2</v>
      </c>
    </row>
    <row r="27" spans="2:4" ht="15.75">
      <c r="B27" s="70">
        <v>18</v>
      </c>
      <c r="C27" s="71" t="s">
        <v>86</v>
      </c>
      <c r="D27" s="76" t="s">
        <v>87</v>
      </c>
    </row>
    <row r="28" spans="2:4" ht="15.75">
      <c r="B28" s="77"/>
      <c r="C28" s="78"/>
      <c r="D28" s="79"/>
    </row>
    <row r="29" spans="2:4" ht="15.75">
      <c r="B29" s="77"/>
      <c r="C29" s="78"/>
      <c r="D29" s="79"/>
    </row>
    <row r="30" spans="2:4" ht="12.75" customHeight="1">
      <c r="B30" s="121"/>
      <c r="C30" s="121"/>
      <c r="D30" s="121"/>
    </row>
    <row r="31" spans="2:4" ht="12.75" customHeight="1">
      <c r="B31" s="112" t="s">
        <v>112</v>
      </c>
      <c r="C31" s="112"/>
      <c r="D31" s="112"/>
    </row>
  </sheetData>
  <sheetProtection algorithmName="SHA-512" hashValue="ueIkuohFrOrOWffZ84Vn1I+dh7ZRRZzAehMQKCVh3JTDAW7s0Xd3D3y0mhb7lHa8wvuV9IGj4G9hIw4WrzvSmQ==" saltValue="w0bYRVTbc3fPgEElc/xHXw==" spinCount="100000" sheet="1" objects="1" scenarios="1"/>
  <mergeCells count="9">
    <mergeCell ref="B31:D31"/>
    <mergeCell ref="B1:D1"/>
    <mergeCell ref="B4:D4"/>
    <mergeCell ref="B8:D8"/>
    <mergeCell ref="B13:D13"/>
    <mergeCell ref="B25:D25"/>
    <mergeCell ref="B30:D30"/>
    <mergeCell ref="B18:D18"/>
    <mergeCell ref="B22:D22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&amp;C&amp;"Arial,Standard"&amp;12&amp;P/&amp;N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R18"/>
  <sheetViews>
    <sheetView showGridLines="0" zoomScaleNormal="100" workbookViewId="0">
      <selection activeCell="B1" sqref="B1:R1"/>
    </sheetView>
  </sheetViews>
  <sheetFormatPr baseColWidth="10" defaultColWidth="43.85546875" defaultRowHeight="12.75"/>
  <cols>
    <col min="1" max="2" width="5.7109375" style="17" customWidth="1"/>
    <col min="3" max="3" width="43.85546875" style="17"/>
    <col min="4" max="4" width="8.85546875" style="17" customWidth="1"/>
    <col min="5" max="5" width="8.7109375" style="17" customWidth="1"/>
    <col min="6" max="6" width="18.5703125" style="17" customWidth="1"/>
    <col min="7" max="7" width="26.7109375" style="17" customWidth="1"/>
    <col min="8" max="8" width="8.7109375" style="17" customWidth="1"/>
    <col min="9" max="9" width="18.7109375" style="17" customWidth="1"/>
    <col min="10" max="10" width="19.42578125" style="17" bestFit="1" customWidth="1"/>
    <col min="11" max="12" width="8.7109375" style="17" customWidth="1"/>
    <col min="13" max="13" width="18.7109375" style="17" customWidth="1"/>
    <col min="14" max="14" width="34.85546875" style="17" customWidth="1"/>
    <col min="15" max="15" width="8.7109375" style="17" customWidth="1"/>
    <col min="16" max="16" width="18.7109375" style="17" customWidth="1"/>
    <col min="17" max="17" width="19.42578125" style="17" bestFit="1" customWidth="1"/>
    <col min="18" max="18" width="24.5703125" style="17" customWidth="1"/>
    <col min="19" max="16384" width="43.85546875" style="17"/>
  </cols>
  <sheetData>
    <row r="1" spans="2:18" ht="18.75" customHeight="1">
      <c r="B1" s="118" t="s">
        <v>159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2:18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2:18" ht="31.5">
      <c r="B3" s="126" t="s">
        <v>132</v>
      </c>
      <c r="C3" s="127"/>
      <c r="D3" s="132" t="s">
        <v>114</v>
      </c>
      <c r="E3" s="132"/>
      <c r="F3" s="132"/>
      <c r="G3" s="132"/>
      <c r="H3" s="132"/>
      <c r="I3" s="132"/>
      <c r="J3" s="132"/>
      <c r="K3" s="133" t="s">
        <v>115</v>
      </c>
      <c r="L3" s="132"/>
      <c r="M3" s="132"/>
      <c r="N3" s="132"/>
      <c r="O3" s="132"/>
      <c r="P3" s="132"/>
      <c r="Q3" s="134"/>
      <c r="R3" s="80" t="s">
        <v>116</v>
      </c>
    </row>
    <row r="4" spans="2:18">
      <c r="B4" s="128"/>
      <c r="C4" s="129"/>
      <c r="D4" s="135"/>
      <c r="E4" s="137" t="s">
        <v>117</v>
      </c>
      <c r="F4" s="137"/>
      <c r="G4" s="137"/>
      <c r="H4" s="137" t="s">
        <v>118</v>
      </c>
      <c r="I4" s="137"/>
      <c r="J4" s="137"/>
      <c r="K4" s="138"/>
      <c r="L4" s="137" t="s">
        <v>117</v>
      </c>
      <c r="M4" s="137"/>
      <c r="N4" s="137"/>
      <c r="O4" s="137" t="s">
        <v>118</v>
      </c>
      <c r="P4" s="137"/>
      <c r="Q4" s="137"/>
      <c r="R4" s="137" t="s">
        <v>119</v>
      </c>
    </row>
    <row r="5" spans="2:18">
      <c r="B5" s="128"/>
      <c r="C5" s="129"/>
      <c r="D5" s="135"/>
      <c r="E5" s="141"/>
      <c r="F5" s="143" t="s">
        <v>120</v>
      </c>
      <c r="G5" s="143" t="s">
        <v>176</v>
      </c>
      <c r="H5" s="144"/>
      <c r="I5" s="143" t="s">
        <v>120</v>
      </c>
      <c r="J5" s="143" t="s">
        <v>121</v>
      </c>
      <c r="K5" s="138"/>
      <c r="L5" s="144"/>
      <c r="M5" s="143" t="s">
        <v>120</v>
      </c>
      <c r="N5" s="143" t="s">
        <v>177</v>
      </c>
      <c r="O5" s="144"/>
      <c r="P5" s="143" t="s">
        <v>120</v>
      </c>
      <c r="Q5" s="143" t="s">
        <v>121</v>
      </c>
      <c r="R5" s="139"/>
    </row>
    <row r="6" spans="2:18" ht="115.5" customHeight="1">
      <c r="B6" s="130"/>
      <c r="C6" s="131"/>
      <c r="D6" s="136"/>
      <c r="E6" s="142"/>
      <c r="F6" s="143"/>
      <c r="G6" s="143"/>
      <c r="H6" s="145"/>
      <c r="I6" s="143"/>
      <c r="J6" s="143"/>
      <c r="K6" s="138"/>
      <c r="L6" s="145"/>
      <c r="M6" s="143"/>
      <c r="N6" s="143"/>
      <c r="O6" s="145"/>
      <c r="P6" s="143"/>
      <c r="Q6" s="143"/>
      <c r="R6" s="140"/>
    </row>
    <row r="7" spans="2:18" ht="15.75">
      <c r="B7" s="148" t="s">
        <v>122</v>
      </c>
      <c r="C7" s="148"/>
      <c r="D7" s="81">
        <v>341.85517279000032</v>
      </c>
      <c r="E7" s="81">
        <v>336.36829153000031</v>
      </c>
      <c r="F7" s="81">
        <v>0</v>
      </c>
      <c r="G7" s="82"/>
      <c r="H7" s="81">
        <v>5.4868812600000005</v>
      </c>
      <c r="I7" s="81">
        <v>0</v>
      </c>
      <c r="J7" s="81">
        <v>3.5979203400000004</v>
      </c>
      <c r="K7" s="81">
        <v>-2.0743041099999999</v>
      </c>
      <c r="L7" s="81">
        <v>0</v>
      </c>
      <c r="M7" s="81">
        <v>0</v>
      </c>
      <c r="N7" s="82"/>
      <c r="O7" s="81">
        <v>-2.0743041099999999</v>
      </c>
      <c r="P7" s="81">
        <v>0</v>
      </c>
      <c r="Q7" s="81">
        <v>-1.70664328</v>
      </c>
      <c r="R7" s="81">
        <v>3.4173932699999998</v>
      </c>
    </row>
    <row r="8" spans="2:18" ht="15.75">
      <c r="B8" s="148" t="s">
        <v>123</v>
      </c>
      <c r="C8" s="148"/>
      <c r="D8" s="81">
        <v>198.24683173000031</v>
      </c>
      <c r="E8" s="81">
        <v>193.76885671000031</v>
      </c>
      <c r="F8" s="81">
        <v>0</v>
      </c>
      <c r="G8" s="82"/>
      <c r="H8" s="81">
        <v>4.4779750200000006</v>
      </c>
      <c r="I8" s="81">
        <v>0</v>
      </c>
      <c r="J8" s="81">
        <v>2.63302039</v>
      </c>
      <c r="K8" s="81">
        <v>-2.0271199900000001</v>
      </c>
      <c r="L8" s="81">
        <v>0</v>
      </c>
      <c r="M8" s="81">
        <v>0</v>
      </c>
      <c r="N8" s="82"/>
      <c r="O8" s="81">
        <v>-2.0271199900000001</v>
      </c>
      <c r="P8" s="81">
        <v>0</v>
      </c>
      <c r="Q8" s="81">
        <v>-1.6594591599999999</v>
      </c>
      <c r="R8" s="81">
        <v>2.6383419799999999</v>
      </c>
    </row>
    <row r="9" spans="2:18" ht="15.75">
      <c r="B9" s="146" t="s">
        <v>124</v>
      </c>
      <c r="C9" s="146"/>
      <c r="D9" s="81">
        <v>196.29480039000032</v>
      </c>
      <c r="E9" s="81">
        <v>191.81682537000032</v>
      </c>
      <c r="F9" s="81">
        <v>0</v>
      </c>
      <c r="G9" s="82"/>
      <c r="H9" s="81">
        <v>4.4779750200000006</v>
      </c>
      <c r="I9" s="81">
        <v>0</v>
      </c>
      <c r="J9" s="81">
        <v>2.63302039</v>
      </c>
      <c r="K9" s="81">
        <v>-2.0271199900000001</v>
      </c>
      <c r="L9" s="81">
        <v>0</v>
      </c>
      <c r="M9" s="81">
        <v>0</v>
      </c>
      <c r="N9" s="82"/>
      <c r="O9" s="81">
        <v>-2.0271199900000001</v>
      </c>
      <c r="P9" s="81">
        <v>0</v>
      </c>
      <c r="Q9" s="81">
        <v>-1.6594591599999999</v>
      </c>
      <c r="R9" s="81">
        <v>2.6383419799999999</v>
      </c>
    </row>
    <row r="10" spans="2:18" ht="15.75">
      <c r="B10" s="148" t="s">
        <v>125</v>
      </c>
      <c r="C10" s="148"/>
      <c r="D10" s="81">
        <v>143.60834106000004</v>
      </c>
      <c r="E10" s="81">
        <v>142.59943482000006</v>
      </c>
      <c r="F10" s="81">
        <v>0</v>
      </c>
      <c r="G10" s="83"/>
      <c r="H10" s="81">
        <v>1.00890624</v>
      </c>
      <c r="I10" s="81">
        <v>0</v>
      </c>
      <c r="J10" s="81">
        <v>0.96489995000000006</v>
      </c>
      <c r="K10" s="81">
        <v>-4.7184120000000003E-2</v>
      </c>
      <c r="L10" s="81">
        <v>0</v>
      </c>
      <c r="M10" s="81">
        <v>0</v>
      </c>
      <c r="N10" s="83"/>
      <c r="O10" s="81">
        <v>-4.7184120000000003E-2</v>
      </c>
      <c r="P10" s="81">
        <v>0</v>
      </c>
      <c r="Q10" s="81">
        <v>-4.7184120000000003E-2</v>
      </c>
      <c r="R10" s="81">
        <v>0.77905128999999995</v>
      </c>
    </row>
    <row r="11" spans="2:18" ht="15.75">
      <c r="B11" s="146" t="s">
        <v>126</v>
      </c>
      <c r="C11" s="146"/>
      <c r="D11" s="81">
        <v>78.893253120000054</v>
      </c>
      <c r="E11" s="81">
        <v>77.884346880000052</v>
      </c>
      <c r="F11" s="81">
        <v>0</v>
      </c>
      <c r="G11" s="83"/>
      <c r="H11" s="81">
        <v>1.00890624</v>
      </c>
      <c r="I11" s="81">
        <v>0</v>
      </c>
      <c r="J11" s="81">
        <v>0.96489995000000006</v>
      </c>
      <c r="K11" s="81">
        <v>-4.7184120000000003E-2</v>
      </c>
      <c r="L11" s="81">
        <v>0</v>
      </c>
      <c r="M11" s="81">
        <v>0</v>
      </c>
      <c r="N11" s="83"/>
      <c r="O11" s="81">
        <v>-4.7184120000000003E-2</v>
      </c>
      <c r="P11" s="81">
        <v>0</v>
      </c>
      <c r="Q11" s="81">
        <v>-4.7184120000000003E-2</v>
      </c>
      <c r="R11" s="81">
        <v>0.77905128999999995</v>
      </c>
    </row>
    <row r="12" spans="2:18" ht="15.75">
      <c r="B12" s="146" t="s">
        <v>127</v>
      </c>
      <c r="C12" s="146"/>
      <c r="D12" s="81">
        <v>72.24262616</v>
      </c>
      <c r="E12" s="81">
        <v>72.24262616</v>
      </c>
      <c r="F12" s="81">
        <v>0</v>
      </c>
      <c r="G12" s="83"/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3"/>
      <c r="O12" s="81">
        <v>0</v>
      </c>
      <c r="P12" s="81">
        <v>0</v>
      </c>
      <c r="Q12" s="81">
        <v>0</v>
      </c>
      <c r="R12" s="81">
        <v>0</v>
      </c>
    </row>
    <row r="13" spans="2:18" ht="15.7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</row>
    <row r="14" spans="2:18" s="19" customFormat="1" ht="18">
      <c r="B14" s="85" t="s">
        <v>128</v>
      </c>
      <c r="C14" s="147" t="s">
        <v>129</v>
      </c>
      <c r="D14" s="147"/>
      <c r="E14" s="147"/>
      <c r="F14" s="147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</row>
    <row r="15" spans="2:18" ht="15.75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</row>
    <row r="16" spans="2:18" ht="15.75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</row>
    <row r="17" spans="2:18" ht="15.75">
      <c r="B17" s="84" t="s">
        <v>130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</row>
    <row r="18" spans="2:18" ht="15.75">
      <c r="B18" s="84" t="s">
        <v>131</v>
      </c>
    </row>
  </sheetData>
  <sheetProtection algorithmName="SHA-512" hashValue="W6I7WkSAC5B2bqPZiuKzTNK4TrtO0qyc6SdrAQ+e2zwsKeh+HmPcbYBp//TwwxqF5w3X7hZVKOVmScTirw0hzw==" saltValue="zY1yHZNnkVkAkqTpNI5P+g==" spinCount="100000" sheet="1" objects="1" scenarios="1"/>
  <mergeCells count="30">
    <mergeCell ref="B11:C11"/>
    <mergeCell ref="B12:C12"/>
    <mergeCell ref="C14:F14"/>
    <mergeCell ref="O5:O6"/>
    <mergeCell ref="Q5:Q6"/>
    <mergeCell ref="B7:C7"/>
    <mergeCell ref="B8:C8"/>
    <mergeCell ref="B9:C9"/>
    <mergeCell ref="B10:C10"/>
    <mergeCell ref="J5:J6"/>
    <mergeCell ref="L5:L6"/>
    <mergeCell ref="M5:M6"/>
    <mergeCell ref="N5:N6"/>
    <mergeCell ref="P5:P6"/>
    <mergeCell ref="B1:R1"/>
    <mergeCell ref="B3:C6"/>
    <mergeCell ref="D3:J3"/>
    <mergeCell ref="K3:Q3"/>
    <mergeCell ref="D4:D6"/>
    <mergeCell ref="E4:G4"/>
    <mergeCell ref="H4:J4"/>
    <mergeCell ref="K4:K6"/>
    <mergeCell ref="L4:N4"/>
    <mergeCell ref="O4:Q4"/>
    <mergeCell ref="R4:R6"/>
    <mergeCell ref="E5:E6"/>
    <mergeCell ref="F5:F6"/>
    <mergeCell ref="G5:G6"/>
    <mergeCell ref="H5:H6"/>
    <mergeCell ref="I5:I6"/>
  </mergeCells>
  <pageMargins left="0.7" right="0.7" top="0.78740157499999996" bottom="0.78740157499999996" header="0.3" footer="0.3"/>
  <pageSetup orientation="portrait" r:id="rId1"/>
  <ignoredErrors>
    <ignoredError sqref="B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L18"/>
  <sheetViews>
    <sheetView showGridLines="0" zoomScaleNormal="100" workbookViewId="0">
      <selection activeCell="B1" sqref="B1:K1"/>
    </sheetView>
  </sheetViews>
  <sheetFormatPr baseColWidth="10" defaultColWidth="9.140625" defaultRowHeight="12.75"/>
  <cols>
    <col min="1" max="1" width="5.7109375" style="17" customWidth="1"/>
    <col min="2" max="2" width="66.5703125" style="17" customWidth="1"/>
    <col min="3" max="3" width="11.28515625" style="17" customWidth="1"/>
    <col min="4" max="11" width="15.85546875" style="17" customWidth="1"/>
    <col min="12" max="16384" width="9.140625" style="17"/>
  </cols>
  <sheetData>
    <row r="1" spans="2:12" ht="18" customHeight="1">
      <c r="B1" s="152" t="s">
        <v>160</v>
      </c>
      <c r="C1" s="152"/>
      <c r="D1" s="152"/>
      <c r="E1" s="152"/>
      <c r="F1" s="152"/>
      <c r="G1" s="152"/>
      <c r="H1" s="152"/>
      <c r="I1" s="152"/>
      <c r="J1" s="152"/>
      <c r="K1" s="152"/>
    </row>
    <row r="2" spans="2:12"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2:12" ht="15.75">
      <c r="B3" s="153"/>
      <c r="C3" s="156" t="s">
        <v>134</v>
      </c>
      <c r="D3" s="158" t="s">
        <v>114</v>
      </c>
      <c r="E3" s="158"/>
      <c r="F3" s="158"/>
      <c r="G3" s="158"/>
      <c r="H3" s="158"/>
      <c r="I3" s="158"/>
      <c r="J3" s="158"/>
      <c r="K3" s="159"/>
    </row>
    <row r="4" spans="2:12" ht="15.75">
      <c r="B4" s="154"/>
      <c r="C4" s="156"/>
      <c r="D4" s="160"/>
      <c r="E4" s="149" t="s">
        <v>135</v>
      </c>
      <c r="F4" s="149" t="s">
        <v>136</v>
      </c>
      <c r="G4" s="150" t="s">
        <v>137</v>
      </c>
      <c r="H4" s="162"/>
      <c r="I4" s="162"/>
      <c r="J4" s="162"/>
      <c r="K4" s="162"/>
      <c r="L4" s="18"/>
    </row>
    <row r="5" spans="2:12">
      <c r="B5" s="154"/>
      <c r="C5" s="156"/>
      <c r="D5" s="160"/>
      <c r="E5" s="149"/>
      <c r="F5" s="149"/>
      <c r="G5" s="150" t="s">
        <v>138</v>
      </c>
      <c r="H5" s="149" t="s">
        <v>139</v>
      </c>
      <c r="I5" s="149" t="s">
        <v>140</v>
      </c>
      <c r="J5" s="149" t="s">
        <v>141</v>
      </c>
      <c r="K5" s="150" t="s">
        <v>142</v>
      </c>
      <c r="L5" s="18"/>
    </row>
    <row r="6" spans="2:12">
      <c r="B6" s="154"/>
      <c r="C6" s="156"/>
      <c r="D6" s="160"/>
      <c r="E6" s="149"/>
      <c r="F6" s="149"/>
      <c r="G6" s="150"/>
      <c r="H6" s="150"/>
      <c r="I6" s="150"/>
      <c r="J6" s="150"/>
      <c r="K6" s="150"/>
      <c r="L6" s="18"/>
    </row>
    <row r="7" spans="2:12">
      <c r="B7" s="155"/>
      <c r="C7" s="157"/>
      <c r="D7" s="160"/>
      <c r="E7" s="161"/>
      <c r="F7" s="161"/>
      <c r="G7" s="151"/>
      <c r="H7" s="151"/>
      <c r="I7" s="151"/>
      <c r="J7" s="151"/>
      <c r="K7" s="151"/>
      <c r="L7" s="18"/>
    </row>
    <row r="8" spans="2:12" ht="15.75">
      <c r="B8" s="87"/>
      <c r="C8" s="88"/>
      <c r="D8" s="89" t="s">
        <v>132</v>
      </c>
      <c r="E8" s="89" t="s">
        <v>132</v>
      </c>
      <c r="F8" s="89" t="s">
        <v>132</v>
      </c>
      <c r="G8" s="89" t="s">
        <v>132</v>
      </c>
      <c r="H8" s="89" t="s">
        <v>132</v>
      </c>
      <c r="I8" s="89" t="s">
        <v>132</v>
      </c>
      <c r="J8" s="89" t="s">
        <v>132</v>
      </c>
      <c r="K8" s="89" t="s">
        <v>132</v>
      </c>
      <c r="L8" s="18"/>
    </row>
    <row r="9" spans="2:12" ht="15.75">
      <c r="B9" s="90" t="s">
        <v>143</v>
      </c>
      <c r="C9" s="91">
        <v>2073</v>
      </c>
      <c r="D9" s="92">
        <v>490.31040483999999</v>
      </c>
      <c r="E9" s="93"/>
      <c r="F9" s="93"/>
      <c r="G9" s="93"/>
      <c r="H9" s="93"/>
      <c r="I9" s="93"/>
      <c r="J9" s="93"/>
      <c r="K9" s="93"/>
      <c r="L9" s="18"/>
    </row>
    <row r="10" spans="2:12" ht="15.75">
      <c r="B10" s="90" t="s">
        <v>144</v>
      </c>
      <c r="C10" s="91"/>
      <c r="D10" s="92">
        <v>361.15754521999975</v>
      </c>
      <c r="E10" s="92">
        <v>277.14008484999971</v>
      </c>
      <c r="F10" s="92">
        <v>19.302372429999998</v>
      </c>
      <c r="G10" s="92">
        <v>277.14008484999971</v>
      </c>
      <c r="H10" s="92">
        <v>64.715087940000004</v>
      </c>
      <c r="I10" s="92">
        <v>0</v>
      </c>
      <c r="J10" s="92">
        <v>0</v>
      </c>
      <c r="K10" s="92">
        <v>0</v>
      </c>
      <c r="L10" s="18"/>
    </row>
    <row r="11" spans="2:12" ht="15.75">
      <c r="B11" s="90" t="s">
        <v>123</v>
      </c>
      <c r="C11" s="93"/>
      <c r="D11" s="92">
        <v>215.76608293000029</v>
      </c>
      <c r="E11" s="92">
        <v>198.24683173000031</v>
      </c>
      <c r="F11" s="92">
        <v>17.519251199999992</v>
      </c>
      <c r="G11" s="92">
        <v>198.24683173000031</v>
      </c>
      <c r="H11" s="92">
        <v>0</v>
      </c>
      <c r="I11" s="92">
        <v>0</v>
      </c>
      <c r="J11" s="92">
        <v>0</v>
      </c>
      <c r="K11" s="92">
        <v>0</v>
      </c>
      <c r="L11" s="18"/>
    </row>
    <row r="12" spans="2:12" ht="15.75">
      <c r="B12" s="94" t="s">
        <v>145</v>
      </c>
      <c r="C12" s="93"/>
      <c r="D12" s="92">
        <v>213.33856655000031</v>
      </c>
      <c r="E12" s="92">
        <v>196.29480039000032</v>
      </c>
      <c r="F12" s="92">
        <v>17.043766159999997</v>
      </c>
      <c r="G12" s="92">
        <v>196.29480039000032</v>
      </c>
      <c r="H12" s="92">
        <v>0</v>
      </c>
      <c r="I12" s="92">
        <v>0</v>
      </c>
      <c r="J12" s="92">
        <v>0</v>
      </c>
      <c r="K12" s="92">
        <v>0</v>
      </c>
      <c r="L12" s="18"/>
    </row>
    <row r="13" spans="2:12" ht="15.75">
      <c r="B13" s="90" t="s">
        <v>125</v>
      </c>
      <c r="C13" s="93"/>
      <c r="D13" s="92">
        <v>145.39146229000005</v>
      </c>
      <c r="E13" s="92">
        <v>78.893253120000054</v>
      </c>
      <c r="F13" s="92">
        <v>1.7831212300000001</v>
      </c>
      <c r="G13" s="92">
        <v>78.893253120000054</v>
      </c>
      <c r="H13" s="92">
        <v>64.715087940000004</v>
      </c>
      <c r="I13" s="92">
        <v>0</v>
      </c>
      <c r="J13" s="92">
        <v>0</v>
      </c>
      <c r="K13" s="92">
        <v>0</v>
      </c>
      <c r="L13" s="18"/>
    </row>
    <row r="14" spans="2:12" ht="15.75">
      <c r="B14" s="94" t="s">
        <v>146</v>
      </c>
      <c r="C14" s="93"/>
      <c r="D14" s="92">
        <v>80.67637435000006</v>
      </c>
      <c r="E14" s="92">
        <v>78.893253120000054</v>
      </c>
      <c r="F14" s="92">
        <v>1.7831212300000001</v>
      </c>
      <c r="G14" s="92">
        <v>78.893253120000054</v>
      </c>
      <c r="H14" s="92">
        <v>0</v>
      </c>
      <c r="I14" s="92">
        <v>0</v>
      </c>
      <c r="J14" s="92">
        <v>0</v>
      </c>
      <c r="K14" s="92">
        <v>0</v>
      </c>
      <c r="L14" s="18"/>
    </row>
    <row r="15" spans="2:12" ht="15.75">
      <c r="B15" s="94" t="s">
        <v>147</v>
      </c>
      <c r="C15" s="93"/>
      <c r="D15" s="92">
        <v>72.24262616</v>
      </c>
      <c r="E15" s="92">
        <v>7.5275382200000003</v>
      </c>
      <c r="F15" s="92">
        <v>0</v>
      </c>
      <c r="G15" s="92">
        <v>7.5275382200000003</v>
      </c>
      <c r="H15" s="92">
        <v>64.715087940000004</v>
      </c>
      <c r="I15" s="92">
        <v>0</v>
      </c>
      <c r="J15" s="92">
        <v>0</v>
      </c>
      <c r="K15" s="92">
        <v>0</v>
      </c>
      <c r="L15" s="18"/>
    </row>
    <row r="16" spans="2:12" ht="15.75"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2:11" ht="15.75">
      <c r="B17" s="84"/>
      <c r="C17" s="84"/>
      <c r="D17" s="84"/>
      <c r="E17" s="84"/>
      <c r="F17" s="84"/>
      <c r="G17" s="84"/>
      <c r="H17" s="84"/>
      <c r="I17" s="84"/>
      <c r="J17" s="84"/>
      <c r="K17" s="84"/>
    </row>
    <row r="18" spans="2:11" ht="15.75">
      <c r="B18" s="84" t="s">
        <v>154</v>
      </c>
      <c r="C18" s="84"/>
      <c r="D18" s="84"/>
      <c r="E18" s="84"/>
      <c r="F18" s="84"/>
      <c r="G18" s="84"/>
      <c r="H18" s="84"/>
      <c r="I18" s="84"/>
      <c r="J18" s="84"/>
      <c r="K18" s="84"/>
    </row>
  </sheetData>
  <sheetProtection algorithmName="SHA-512" hashValue="ldHwnJC+bUfFD/gjunJ6/l1aUKlD/ekI7uJiZ55NTb3J5ik8shp25aLR52VriUnyNcEtVzBsXSB7lSXB3spDbw==" saltValue="WsArD8fScwgZpf7vL7unWg==" spinCount="100000" sheet="1" objects="1" scenarios="1"/>
  <mergeCells count="13">
    <mergeCell ref="I5:I7"/>
    <mergeCell ref="J5:J7"/>
    <mergeCell ref="K5:K7"/>
    <mergeCell ref="B1:K1"/>
    <mergeCell ref="B3:B7"/>
    <mergeCell ref="C3:C7"/>
    <mergeCell ref="D3:K3"/>
    <mergeCell ref="D4:D7"/>
    <mergeCell ref="E4:E7"/>
    <mergeCell ref="F4:F7"/>
    <mergeCell ref="G4:K4"/>
    <mergeCell ref="G5:G7"/>
    <mergeCell ref="H5:H7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B1:O13"/>
  <sheetViews>
    <sheetView showGridLines="0" zoomScaleNormal="100" workbookViewId="0">
      <selection activeCell="B1" sqref="B1:H1"/>
    </sheetView>
  </sheetViews>
  <sheetFormatPr baseColWidth="10" defaultColWidth="9.140625" defaultRowHeight="12.75"/>
  <cols>
    <col min="1" max="1" width="5.7109375" style="23" customWidth="1"/>
    <col min="2" max="2" width="58.28515625" style="23" customWidth="1"/>
    <col min="3" max="3" width="18.5703125" style="23" customWidth="1"/>
    <col min="4" max="4" width="20.7109375" style="23" customWidth="1"/>
    <col min="5" max="5" width="26.140625" style="23" customWidth="1"/>
    <col min="6" max="6" width="33.5703125" style="23" customWidth="1"/>
    <col min="7" max="7" width="34.5703125" style="23" customWidth="1"/>
    <col min="8" max="8" width="11.42578125" style="23" customWidth="1"/>
    <col min="9" max="9" width="2.7109375" style="23" customWidth="1"/>
    <col min="10" max="10" width="9.140625" style="23"/>
    <col min="11" max="11" width="14.85546875" style="23" customWidth="1"/>
    <col min="12" max="16384" width="9.140625" style="23"/>
  </cols>
  <sheetData>
    <row r="1" spans="2:15" s="24" customFormat="1" ht="18.75" customHeight="1">
      <c r="B1" s="118" t="s">
        <v>162</v>
      </c>
      <c r="C1" s="118"/>
      <c r="D1" s="118"/>
      <c r="E1" s="118"/>
      <c r="F1" s="118"/>
      <c r="G1" s="118"/>
      <c r="H1" s="118"/>
      <c r="I1" s="22"/>
      <c r="J1" s="22"/>
      <c r="K1" s="22"/>
      <c r="L1" s="22"/>
      <c r="M1" s="22"/>
      <c r="N1" s="22"/>
      <c r="O1" s="22"/>
    </row>
    <row r="2" spans="2:15" s="24" customFormat="1">
      <c r="B2" s="20"/>
      <c r="C2" s="20"/>
      <c r="D2" s="20"/>
      <c r="E2" s="20"/>
      <c r="F2" s="20"/>
      <c r="G2" s="22"/>
      <c r="H2" s="22"/>
      <c r="I2" s="22"/>
      <c r="J2" s="22"/>
      <c r="K2" s="22"/>
      <c r="L2" s="22"/>
      <c r="M2" s="22"/>
      <c r="N2" s="22"/>
      <c r="O2" s="22"/>
    </row>
    <row r="3" spans="2:15" ht="47.25">
      <c r="B3" s="95"/>
      <c r="C3" s="163" t="s">
        <v>114</v>
      </c>
      <c r="D3" s="164"/>
      <c r="E3" s="96" t="s">
        <v>148</v>
      </c>
      <c r="F3" s="97" t="s">
        <v>114</v>
      </c>
    </row>
    <row r="4" spans="2:15" ht="31.5">
      <c r="B4" s="98"/>
      <c r="C4" s="99"/>
      <c r="D4" s="100" t="s">
        <v>149</v>
      </c>
      <c r="E4" s="96" t="s">
        <v>150</v>
      </c>
      <c r="F4" s="101" t="s">
        <v>151</v>
      </c>
    </row>
    <row r="5" spans="2:15" ht="31.5">
      <c r="B5" s="102" t="s">
        <v>152</v>
      </c>
      <c r="C5" s="103">
        <v>0</v>
      </c>
      <c r="D5" s="103">
        <v>0</v>
      </c>
      <c r="E5" s="103">
        <v>0</v>
      </c>
      <c r="F5" s="103">
        <v>0</v>
      </c>
    </row>
    <row r="6" spans="2:15" ht="15.75">
      <c r="B6" s="90" t="s">
        <v>123</v>
      </c>
      <c r="C6" s="104" t="s">
        <v>108</v>
      </c>
      <c r="D6" s="105"/>
      <c r="E6" s="105"/>
      <c r="F6" s="104" t="s">
        <v>108</v>
      </c>
    </row>
    <row r="7" spans="2:15" ht="15.75">
      <c r="B7" s="94" t="s">
        <v>145</v>
      </c>
      <c r="C7" s="104" t="s">
        <v>108</v>
      </c>
      <c r="D7" s="105"/>
      <c r="E7" s="105"/>
      <c r="F7" s="104" t="s">
        <v>108</v>
      </c>
    </row>
    <row r="8" spans="2:15" ht="15.75">
      <c r="B8" s="90" t="s">
        <v>125</v>
      </c>
      <c r="C8" s="104" t="s">
        <v>108</v>
      </c>
      <c r="D8" s="104" t="s">
        <v>108</v>
      </c>
      <c r="E8" s="104" t="s">
        <v>108</v>
      </c>
      <c r="F8" s="104" t="s">
        <v>108</v>
      </c>
    </row>
    <row r="9" spans="2:15" ht="15.75">
      <c r="B9" s="94" t="s">
        <v>146</v>
      </c>
      <c r="C9" s="104" t="s">
        <v>108</v>
      </c>
      <c r="D9" s="105"/>
      <c r="E9" s="105"/>
      <c r="F9" s="104" t="s">
        <v>108</v>
      </c>
    </row>
    <row r="10" spans="2:15" ht="15.75">
      <c r="B10" s="94" t="s">
        <v>147</v>
      </c>
      <c r="C10" s="104" t="s">
        <v>108</v>
      </c>
      <c r="D10" s="105"/>
      <c r="E10" s="105"/>
      <c r="F10" s="104" t="s">
        <v>108</v>
      </c>
    </row>
    <row r="11" spans="2:15" ht="15.75">
      <c r="B11" s="106"/>
      <c r="C11" s="106"/>
      <c r="D11" s="106"/>
      <c r="E11" s="106"/>
      <c r="F11" s="106"/>
    </row>
    <row r="12" spans="2:15" ht="15.75">
      <c r="B12" s="106"/>
      <c r="C12" s="106"/>
      <c r="D12" s="106"/>
      <c r="E12" s="106"/>
      <c r="F12" s="106"/>
    </row>
    <row r="13" spans="2:15" ht="15.75">
      <c r="B13" s="106" t="s">
        <v>153</v>
      </c>
      <c r="C13" s="106"/>
      <c r="D13" s="106"/>
      <c r="E13" s="106"/>
      <c r="F13" s="106"/>
    </row>
  </sheetData>
  <sheetProtection algorithmName="SHA-512" hashValue="pT3aNxEv/yoqTIUQ/SDqvzk4aop5sfsJzO+yJr66GOVrzU/3Z2wR4pqZ1vQs6YAgz+7yqGzxUQ0vvv5nZPyhOQ==" saltValue="jUe6E8aXpbirCj5vUetkVQ==" spinCount="100000" sheet="1" objects="1" scenarios="1"/>
  <mergeCells count="2">
    <mergeCell ref="C3:D3"/>
    <mergeCell ref="B1:H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Inhalt</vt:lpstr>
      <vt:lpstr>1</vt:lpstr>
      <vt:lpstr>2 und 3</vt:lpstr>
      <vt:lpstr>4</vt:lpstr>
      <vt:lpstr>5</vt:lpstr>
      <vt:lpstr>6</vt:lpstr>
      <vt:lpstr>7</vt:lpstr>
      <vt:lpstr>'1'!Druckbereich</vt:lpstr>
      <vt:lpstr>'2 und 3'!Druckbereich</vt:lpstr>
      <vt:lpstr>'4'!Druckbereich</vt:lpstr>
      <vt:lpstr>Inhalt!Druckbereich</vt:lpstr>
    </vt:vector>
  </TitlesOfParts>
  <Company>Muenchener Hypothekenbank 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Hoffmann</dc:creator>
  <cp:lastModifiedBy>Stephan Hoffmann</cp:lastModifiedBy>
  <cp:lastPrinted>2020-09-07T14:39:01Z</cp:lastPrinted>
  <dcterms:created xsi:type="dcterms:W3CDTF">2015-05-28T10:44:42Z</dcterms:created>
  <dcterms:modified xsi:type="dcterms:W3CDTF">2020-09-09T10:46:20Z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ID">
    <vt:lpwstr>00000000000a8132d41d8cd98f00b204e9800998ecf8427e31be0be0f1616131ff38450d8b0f7e807b30f65698860ffbe2a829a6e3e4ba95</vt:lpwstr>
  </property>
</Properties>
</file>